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 PMBqBM\Documentos Padrão\Editais\Alunos Regulares\Modelos\"/>
    </mc:Choice>
  </mc:AlternateContent>
  <bookViews>
    <workbookView xWindow="0" yWindow="0" windowWidth="20490" windowHeight="7155" tabRatio="711"/>
  </bookViews>
  <sheets>
    <sheet name="Doutorado" sheetId="1" r:id="rId1"/>
    <sheet name="Pontuação" sheetId="3" r:id="rId2"/>
    <sheet name="Resultados" sheetId="4" r:id="rId3"/>
  </sheets>
  <calcPr calcId="162913"/>
</workbook>
</file>

<file path=xl/calcChain.xml><?xml version="1.0" encoding="utf-8"?>
<calcChain xmlns="http://schemas.openxmlformats.org/spreadsheetml/2006/main">
  <c r="AJ33" i="3" l="1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B2" i="4" l="1"/>
  <c r="A4" i="3"/>
  <c r="AM4" i="3" l="1"/>
  <c r="AJ4" i="3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J5" i="3" l="1"/>
  <c r="AM5" i="3"/>
  <c r="AO33" i="3"/>
  <c r="AP33" i="3" s="1"/>
  <c r="AO25" i="3"/>
  <c r="AP25" i="3" s="1"/>
  <c r="I16" i="4"/>
  <c r="AO32" i="3"/>
  <c r="AP32" i="3" s="1"/>
  <c r="AO28" i="3"/>
  <c r="AP28" i="3" s="1"/>
  <c r="AO24" i="3"/>
  <c r="AP24" i="3" s="1"/>
  <c r="AO20" i="3"/>
  <c r="AP20" i="3" s="1"/>
  <c r="AO16" i="3"/>
  <c r="AP16" i="3" s="1"/>
  <c r="AO12" i="3"/>
  <c r="AP12" i="3" s="1"/>
  <c r="AO31" i="3"/>
  <c r="AP31" i="3" s="1"/>
  <c r="AO27" i="3"/>
  <c r="AP27" i="3" s="1"/>
  <c r="AO23" i="3"/>
  <c r="AP23" i="3" s="1"/>
  <c r="AO19" i="3"/>
  <c r="AP19" i="3" s="1"/>
  <c r="AO15" i="3"/>
  <c r="AP15" i="3" s="1"/>
  <c r="AO11" i="3"/>
  <c r="AP11" i="3" s="1"/>
  <c r="I30" i="4"/>
  <c r="AO29" i="3"/>
  <c r="AP29" i="3" s="1"/>
  <c r="AO21" i="3"/>
  <c r="AP21" i="3" s="1"/>
  <c r="AO17" i="3"/>
  <c r="AP17" i="3" s="1"/>
  <c r="AO13" i="3"/>
  <c r="AP13" i="3" s="1"/>
  <c r="AO30" i="3"/>
  <c r="AP30" i="3" s="1"/>
  <c r="AO26" i="3"/>
  <c r="AP26" i="3" s="1"/>
  <c r="AO22" i="3"/>
  <c r="AP22" i="3" s="1"/>
  <c r="AO18" i="3"/>
  <c r="AP18" i="3" s="1"/>
  <c r="AO14" i="3"/>
  <c r="AP14" i="3" s="1"/>
  <c r="I25" i="4"/>
  <c r="J17" i="4"/>
  <c r="H5" i="4"/>
  <c r="I5" i="4" s="1"/>
  <c r="H2" i="4"/>
  <c r="H8" i="4"/>
  <c r="I8" i="4" s="1"/>
  <c r="H4" i="4"/>
  <c r="I4" i="4" s="1"/>
  <c r="H6" i="4"/>
  <c r="I6" i="4" s="1"/>
  <c r="H7" i="4"/>
  <c r="I7" i="4" s="1"/>
  <c r="H3" i="4"/>
  <c r="I3" i="4" s="1"/>
  <c r="H30" i="4"/>
  <c r="E30" i="4"/>
  <c r="E26" i="4"/>
  <c r="H26" i="4"/>
  <c r="I26" i="4" s="1"/>
  <c r="H22" i="4"/>
  <c r="I22" i="4" s="1"/>
  <c r="E22" i="4"/>
  <c r="E18" i="4"/>
  <c r="H18" i="4"/>
  <c r="H14" i="4"/>
  <c r="I14" i="4" s="1"/>
  <c r="E14" i="4"/>
  <c r="E10" i="4"/>
  <c r="H10" i="4"/>
  <c r="I10" i="4" s="1"/>
  <c r="H29" i="4"/>
  <c r="I29" i="4" s="1"/>
  <c r="E29" i="4"/>
  <c r="H28" i="4"/>
  <c r="E28" i="4"/>
  <c r="H24" i="4"/>
  <c r="I24" i="4" s="1"/>
  <c r="E24" i="4"/>
  <c r="H20" i="4"/>
  <c r="E20" i="4"/>
  <c r="H16" i="4"/>
  <c r="E16" i="4"/>
  <c r="H12" i="4"/>
  <c r="E12" i="4"/>
  <c r="H25" i="4"/>
  <c r="E25" i="4"/>
  <c r="H21" i="4"/>
  <c r="E21" i="4"/>
  <c r="H17" i="4"/>
  <c r="I17" i="4" s="1"/>
  <c r="E17" i="4"/>
  <c r="H13" i="4"/>
  <c r="I13" i="4" s="1"/>
  <c r="E13" i="4"/>
  <c r="H9" i="4"/>
  <c r="I9" i="4" s="1"/>
  <c r="E9" i="4"/>
  <c r="H31" i="4"/>
  <c r="E31" i="4"/>
  <c r="H27" i="4"/>
  <c r="E27" i="4"/>
  <c r="H23" i="4"/>
  <c r="I23" i="4" s="1"/>
  <c r="E23" i="4"/>
  <c r="H19" i="4"/>
  <c r="I19" i="4" s="1"/>
  <c r="E19" i="4"/>
  <c r="H15" i="4"/>
  <c r="E15" i="4"/>
  <c r="H11" i="4"/>
  <c r="E11" i="4"/>
  <c r="J29" i="4" l="1"/>
  <c r="J24" i="4"/>
  <c r="J23" i="4"/>
  <c r="J22" i="4"/>
  <c r="J20" i="4"/>
  <c r="J16" i="4"/>
  <c r="J14" i="4"/>
  <c r="J25" i="4"/>
  <c r="J30" i="4"/>
  <c r="J18" i="4"/>
  <c r="J11" i="4"/>
  <c r="J27" i="4"/>
  <c r="J9" i="4"/>
  <c r="J15" i="4"/>
  <c r="J31" i="4"/>
  <c r="J13" i="4"/>
  <c r="J21" i="4"/>
  <c r="J12" i="4"/>
  <c r="J28" i="4"/>
  <c r="I18" i="4"/>
  <c r="I12" i="4"/>
  <c r="I15" i="4"/>
  <c r="J19" i="4"/>
  <c r="I27" i="4"/>
  <c r="I31" i="4"/>
  <c r="J10" i="4"/>
  <c r="I21" i="4"/>
  <c r="I28" i="4"/>
  <c r="I11" i="4"/>
  <c r="I20" i="4"/>
  <c r="J26" i="4"/>
  <c r="AO7" i="3"/>
  <c r="AP7" i="3" s="1"/>
  <c r="AO5" i="3"/>
  <c r="AP5" i="3" s="1"/>
  <c r="AO10" i="3"/>
  <c r="AP10" i="3" s="1"/>
  <c r="AO8" i="3"/>
  <c r="AP8" i="3" s="1"/>
  <c r="AO6" i="3"/>
  <c r="AP6" i="3" s="1"/>
  <c r="AO9" i="3"/>
  <c r="AP9" i="3" s="1"/>
  <c r="AO4" i="3"/>
  <c r="AP4" i="3" s="1"/>
  <c r="AP34" i="3" l="1"/>
  <c r="E5" i="4"/>
  <c r="J5" i="4" s="1"/>
  <c r="E6" i="4"/>
  <c r="J6" i="4" s="1"/>
  <c r="E4" i="4"/>
  <c r="J4" i="4" s="1"/>
  <c r="E7" i="4"/>
  <c r="J7" i="4" s="1"/>
  <c r="E8" i="4"/>
  <c r="J8" i="4" s="1"/>
  <c r="AK30" i="3" l="1"/>
  <c r="AN30" i="3" s="1"/>
  <c r="AK26" i="3"/>
  <c r="AN26" i="3" s="1"/>
  <c r="AK22" i="3"/>
  <c r="AN22" i="3" s="1"/>
  <c r="AK18" i="3"/>
  <c r="AN18" i="3" s="1"/>
  <c r="AK14" i="3"/>
  <c r="AN14" i="3" s="1"/>
  <c r="AK10" i="3"/>
  <c r="AN10" i="3" s="1"/>
  <c r="AK6" i="3"/>
  <c r="AN6" i="3" s="1"/>
  <c r="AK24" i="3"/>
  <c r="AN24" i="3" s="1"/>
  <c r="AK16" i="3"/>
  <c r="AN16" i="3" s="1"/>
  <c r="AK8" i="3"/>
  <c r="AN8" i="3" s="1"/>
  <c r="AK31" i="3"/>
  <c r="AN31" i="3" s="1"/>
  <c r="AK23" i="3"/>
  <c r="AN23" i="3" s="1"/>
  <c r="AK15" i="3"/>
  <c r="AN15" i="3" s="1"/>
  <c r="AK7" i="3"/>
  <c r="AN7" i="3" s="1"/>
  <c r="AK33" i="3"/>
  <c r="AN33" i="3" s="1"/>
  <c r="AK29" i="3"/>
  <c r="AN29" i="3" s="1"/>
  <c r="AK25" i="3"/>
  <c r="AN25" i="3" s="1"/>
  <c r="AK21" i="3"/>
  <c r="AN21" i="3" s="1"/>
  <c r="AK17" i="3"/>
  <c r="AN17" i="3" s="1"/>
  <c r="AK13" i="3"/>
  <c r="AN13" i="3" s="1"/>
  <c r="AK9" i="3"/>
  <c r="AN9" i="3" s="1"/>
  <c r="AK5" i="3"/>
  <c r="AN5" i="3" s="1"/>
  <c r="E3" i="4" s="1"/>
  <c r="G3" i="4" s="1"/>
  <c r="AK32" i="3"/>
  <c r="AN32" i="3" s="1"/>
  <c r="AK28" i="3"/>
  <c r="AN28" i="3" s="1"/>
  <c r="AK20" i="3"/>
  <c r="AN20" i="3" s="1"/>
  <c r="AK12" i="3"/>
  <c r="AN12" i="3" s="1"/>
  <c r="AK27" i="3"/>
  <c r="AN27" i="3" s="1"/>
  <c r="AK19" i="3"/>
  <c r="AN19" i="3" s="1"/>
  <c r="AK11" i="3"/>
  <c r="AN11" i="3" s="1"/>
  <c r="AK4" i="3"/>
  <c r="AN4" i="3" s="1"/>
  <c r="AK2" i="3"/>
  <c r="E2" i="4"/>
  <c r="G2" i="4" s="1"/>
  <c r="J3" i="4" l="1"/>
  <c r="J2" i="4"/>
  <c r="I2" i="4" l="1"/>
</calcChain>
</file>

<file path=xl/sharedStrings.xml><?xml version="1.0" encoding="utf-8"?>
<sst xmlns="http://schemas.openxmlformats.org/spreadsheetml/2006/main" count="65" uniqueCount="63">
  <si>
    <t>Ordem</t>
  </si>
  <si>
    <t>Nome</t>
  </si>
  <si>
    <t>CANDIDATOS</t>
  </si>
  <si>
    <t>Professor no Terceiro Grau 3/ano</t>
  </si>
  <si>
    <t>RESULTADO</t>
  </si>
  <si>
    <t>Prova
Inglês</t>
  </si>
  <si>
    <t>Nota LATTES</t>
  </si>
  <si>
    <t>CURRÍCULO LATTES</t>
  </si>
  <si>
    <t>HISTÓRICO ESCOLAR</t>
  </si>
  <si>
    <t>TOTAL
(LATTES + HE)
10 PONTOS</t>
  </si>
  <si>
    <r>
      <t xml:space="preserve">Titulação
</t>
    </r>
    <r>
      <rPr>
        <sz val="10"/>
        <color indexed="8"/>
        <rFont val="Calibri"/>
        <family val="2"/>
      </rPr>
      <t>(Máximo 15 pontos)</t>
    </r>
  </si>
  <si>
    <t>Especialização
● 3 pontos (curso ou bolsa de no mínimo 3 semestres, 360 horas).
● Apenas 1 (um) curso.</t>
  </si>
  <si>
    <r>
      <t xml:space="preserve">Atividades de Ensino máximo
● </t>
    </r>
    <r>
      <rPr>
        <sz val="10"/>
        <color indexed="8"/>
        <rFont val="Calibri"/>
        <family val="2"/>
      </rPr>
      <t>Máximo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10 pontos.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Não conta estágio curricular supervisionado (para licenciatura).</t>
    </r>
  </si>
  <si>
    <t>Professor em Curso de Curta Duração
● 0,5/curso.
● 8-30 horas.</t>
  </si>
  <si>
    <t>Professor em Curso de Extensão
● 1/curso.
● &gt; 30 horas.</t>
  </si>
  <si>
    <t>Professor de Ensino Fundamental, Médio, Cursinho
● 2/ano</t>
  </si>
  <si>
    <t>Estágio Docente Nivel Superior Documentado
● 1 / semestre / disciplina</t>
  </si>
  <si>
    <t>Sem remuneração
● 0,5 ponto / ano (0,25 / semestre).</t>
  </si>
  <si>
    <t>Monitoria Documentada
● 0,5 / semestre / disciplina
● 45 horas semestrais.</t>
  </si>
  <si>
    <r>
      <t xml:space="preserve">Congressos Científicos
● </t>
    </r>
    <r>
      <rPr>
        <sz val="10"/>
        <color indexed="8"/>
        <rFont val="Calibri"/>
        <family val="2"/>
      </rPr>
      <t>Máximo 15 pontos</t>
    </r>
    <r>
      <rPr>
        <b/>
        <sz val="10"/>
        <color indexed="8"/>
        <rFont val="Calibri"/>
        <family val="2"/>
      </rPr>
      <t xml:space="preserve">
●</t>
    </r>
    <r>
      <rPr>
        <sz val="10"/>
        <color indexed="8"/>
        <rFont val="Calibri"/>
        <family val="2"/>
      </rPr>
      <t xml:space="preserve"> Só último 5 anos</t>
    </r>
  </si>
  <si>
    <r>
      <t xml:space="preserve">Publicações Completas
● </t>
    </r>
    <r>
      <rPr>
        <sz val="10"/>
        <color indexed="8"/>
        <rFont val="Calibri"/>
        <family val="2"/>
      </rPr>
      <t>Não há teto
● Considerar também os aceitos se houver comprovação
● Artigos submetidos (anexado o manuscrito e a carta de recebimento da revista)
● FI = Índice de impacto de periódico</t>
    </r>
  </si>
  <si>
    <r>
      <t xml:space="preserve">Orientação de Trabalhos de Conclusão
● </t>
    </r>
    <r>
      <rPr>
        <sz val="10"/>
        <color indexed="8"/>
        <rFont val="Calibri"/>
        <family val="2"/>
      </rPr>
      <t>Máximo 20 pontos.
● Comprovada (não vale coorientação).</t>
    </r>
  </si>
  <si>
    <r>
      <t xml:space="preserve">Premios só de natureza Científica/ Acadêmica
● </t>
    </r>
    <r>
      <rPr>
        <sz val="10"/>
        <color indexed="8"/>
        <rFont val="Calibri"/>
        <family val="2"/>
      </rPr>
      <t>Não há teto.</t>
    </r>
  </si>
  <si>
    <r>
      <t xml:space="preserve">Outras atividades profissionais nas áreas de física, química e biologia
● </t>
    </r>
    <r>
      <rPr>
        <sz val="10"/>
        <color indexed="8"/>
        <rFont val="Calibri"/>
        <family val="2"/>
      </rPr>
      <t>Máximo 10 pontos.</t>
    </r>
  </si>
  <si>
    <t>Técnico de Nível Médio
● 0,5 / ano</t>
  </si>
  <si>
    <r>
      <t xml:space="preserve">Aprovação em Concursos Públicos nas
áreas Biológica e Saúde
● </t>
    </r>
    <r>
      <rPr>
        <sz val="10"/>
        <color indexed="8"/>
        <rFont val="Calibri"/>
        <family val="2"/>
      </rPr>
      <t>Máximo 5 pontos.
● Somente comprovados com publicação
em diário oficial.
● Nos últimos 5 anos.
● Só até o terceiro lugar.</t>
    </r>
  </si>
  <si>
    <t>Nível Médio/ Técnico
● 0,5 / aprovação</t>
  </si>
  <si>
    <t>Professor de Terceiro Grau
● 2 / aprovação</t>
  </si>
  <si>
    <r>
      <t xml:space="preserve">Estágios Extra Curriculares, Iniciação Científica ou Treinamento Técnico
● </t>
    </r>
    <r>
      <rPr>
        <sz val="10"/>
        <color indexed="8"/>
        <rFont val="Calibri"/>
        <family val="2"/>
      </rPr>
      <t>Máximo 15 pontos.</t>
    </r>
    <r>
      <rPr>
        <b/>
        <sz val="10"/>
        <color indexed="8"/>
        <rFont val="Calibri"/>
        <family val="2"/>
      </rPr>
      <t xml:space="preserve">
●</t>
    </r>
    <r>
      <rPr>
        <b/>
        <sz val="9.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Total de IC não pode valer mais que 1 Mestrado.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Mínimo 320 horas por semestre (= 4 horas/dia, 20 horas/semana)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Não conta estágios curriculares.</t>
    </r>
  </si>
  <si>
    <t>APROVADOS</t>
  </si>
  <si>
    <t>NOTA MÁXIMA DO APROVADO</t>
  </si>
  <si>
    <t>Mestrado
● (15 pontos, desde que concluído até
30 meses)</t>
  </si>
  <si>
    <t>Prova conhecimentos
(10 pontos)</t>
  </si>
  <si>
    <t>Currículo Lattes + Histórico Escolar
(10 pontos)</t>
  </si>
  <si>
    <t>DOUTORADO
UFJF - GV</t>
  </si>
  <si>
    <t>Classificação</t>
  </si>
  <si>
    <t>ORDEM</t>
  </si>
  <si>
    <t>Total Geral
(10 pontos)</t>
  </si>
  <si>
    <t>Projeto
(10 pontos)</t>
  </si>
  <si>
    <r>
      <t>HE
Peso 2,0
(</t>
    </r>
    <r>
      <rPr>
        <b/>
        <sz val="10"/>
        <rFont val="Calibri"/>
        <family val="2"/>
      </rPr>
      <t xml:space="preserve">Valores: </t>
    </r>
    <r>
      <rPr>
        <b/>
        <sz val="10"/>
        <color rgb="FFFF0000"/>
        <rFont val="Calibri"/>
        <family val="2"/>
      </rPr>
      <t>1,0</t>
    </r>
    <r>
      <rPr>
        <b/>
        <sz val="10"/>
        <color indexed="8"/>
        <rFont val="Calibri"/>
        <family val="2"/>
      </rPr>
      <t xml:space="preserve"> - Nota &gt;=50; </t>
    </r>
    <r>
      <rPr>
        <b/>
        <sz val="10"/>
        <color rgb="FFFF0000"/>
        <rFont val="Calibri"/>
        <family val="2"/>
      </rPr>
      <t>1,5</t>
    </r>
    <r>
      <rPr>
        <b/>
        <sz val="10"/>
        <color indexed="8"/>
        <rFont val="Calibri"/>
        <family val="2"/>
      </rPr>
      <t xml:space="preserve"> - Nota &gt;50 e &lt;=70; </t>
    </r>
    <r>
      <rPr>
        <b/>
        <sz val="10"/>
        <color rgb="FFFF0000"/>
        <rFont val="Calibri"/>
        <family val="2"/>
      </rPr>
      <t>2,0</t>
    </r>
    <r>
      <rPr>
        <b/>
        <sz val="10"/>
        <color indexed="8"/>
        <rFont val="Calibri"/>
        <family val="2"/>
      </rPr>
      <t xml:space="preserve"> - Nota &gt;70.</t>
    </r>
  </si>
  <si>
    <t>NOTA MÉDIA
HE
(Em 100)</t>
  </si>
  <si>
    <t>Bolsa CNPq/PIBIC
● 3 pontos/ano.</t>
  </si>
  <si>
    <t>Bolsa das Fap's Estaduais (IC ou treinamento técnico médio e superior), Reitorias, etc
● 3 pontos/ano.</t>
  </si>
  <si>
    <r>
      <t xml:space="preserve">Nacional
</t>
    </r>
    <r>
      <rPr>
        <b/>
        <sz val="10"/>
        <color indexed="8"/>
        <rFont val="Calibri"/>
        <family val="2"/>
      </rPr>
      <t xml:space="preserve">● </t>
    </r>
    <r>
      <rPr>
        <sz val="10"/>
        <color indexed="8"/>
        <rFont val="Calibri"/>
        <family val="2"/>
      </rPr>
      <t>1/autor
● 0,5/coautor</t>
    </r>
  </si>
  <si>
    <t>Internacional
(fora do Brasil)
● 2/autor
● 1/coautor</t>
  </si>
  <si>
    <t>Resumo publicado em periódico
internacional indexado
● 1/autor
● 0,5/coautor</t>
  </si>
  <si>
    <t>Anotação e submissão de
sequências para banco de dados internacionais de acesso livre
● 1/autor</t>
  </si>
  <si>
    <t>Software com registro, porém sem
o produto final (CD-ROM)
● 0,5/autor</t>
  </si>
  <si>
    <t>Artigo com
FI &gt; 3
● 20/autor
● 15/coautor (até 10 autores)
● 5/coautor (&gt;10 autores)</t>
  </si>
  <si>
    <t>Artigo em periódico internacional com
FI entre 1,0 - 3,0
● Capítulo de livro
● Registro de patente
● 10/autor
● 5/coautor (até 10 autores)
● 2,5/coautor (&gt;10 autores)</t>
  </si>
  <si>
    <t>Artigo em periódico
com FI &lt; 1,0
● Trabalho completo em
anais de congresso
● 2/autor
● 1/coautor</t>
  </si>
  <si>
    <t>Software com
CD-ROM (c/ISBN)
● 2/autor
● 1/coautor</t>
  </si>
  <si>
    <t>Patente Depositada
● 2/autor
● 1/coautor</t>
  </si>
  <si>
    <t>Monografia de Conclusão de Curso
● 0,5/autor</t>
  </si>
  <si>
    <t>Iniciação Científica
● 1/autor</t>
  </si>
  <si>
    <t>Especialização
● 2/autor</t>
  </si>
  <si>
    <t>Internacional
● 10/autor
● 5/coautor</t>
  </si>
  <si>
    <t>Nacional
● 5/autor
● 2,5/coautor</t>
  </si>
  <si>
    <t>Regional
● 2/autor
●  1/coautor</t>
  </si>
  <si>
    <t>Maior CR da turma
- documentado
● 2/autor</t>
  </si>
  <si>
    <t>Menção Honrosa (ou 2º e 3º colocados).
● 1/autor
● 0,5/coautor</t>
  </si>
  <si>
    <t>Biologista (Biólogo; Bioquímico; Téc. Nível Superior; Pesquisador, etc).
● 3/ano</t>
  </si>
  <si>
    <t>Nível Superior (Biologista; Bioquímico; Professor de 1º e 2º graus, etc).
● 1 / aprovação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</si>
</sst>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rgb="FF000000"/>
      <name val="Calibri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.1"/>
      <color indexed="8"/>
      <name val="Calibri"/>
      <family val="2"/>
    </font>
    <font>
      <b/>
      <sz val="11"/>
      <name val="Verdana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vertical="center" wrapText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2" fontId="12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Border="1" applyAlignment="1" applyProtection="1">
      <alignment horizontal="center" vertical="center" wrapText="1"/>
      <protection hidden="1"/>
    </xf>
    <xf numFmtId="2" fontId="8" fillId="0" borderId="3" xfId="0" applyNumberFormat="1" applyFont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31"/>
  <sheetViews>
    <sheetView tabSelected="1" workbookViewId="0">
      <pane xSplit="2" ySplit="8" topLeftCell="C9" activePane="bottomRight" state="frozen"/>
      <selection pane="topRight" activeCell="G1" sqref="G1"/>
      <selection pane="bottomLeft" activeCell="A16" sqref="A16"/>
      <selection pane="bottomRight" activeCell="B2" sqref="B2"/>
    </sheetView>
  </sheetViews>
  <sheetFormatPr defaultColWidth="17.28515625" defaultRowHeight="15" customHeight="1" x14ac:dyDescent="0.25"/>
  <cols>
    <col min="1" max="1" width="8.7109375" style="5" bestFit="1" customWidth="1"/>
    <col min="2" max="2" width="63.5703125" style="6" customWidth="1"/>
    <col min="3" max="6" width="7.5703125" style="6" customWidth="1"/>
    <col min="7" max="16384" width="17.28515625" style="6"/>
  </cols>
  <sheetData>
    <row r="1" spans="1:2" s="5" customFormat="1" ht="48" customHeight="1" x14ac:dyDescent="0.25">
      <c r="A1" s="39" t="s">
        <v>0</v>
      </c>
      <c r="B1" s="39" t="s">
        <v>1</v>
      </c>
    </row>
    <row r="2" spans="1:2" ht="14.25" x14ac:dyDescent="0.25">
      <c r="A2" s="16">
        <v>1</v>
      </c>
      <c r="B2" s="38"/>
    </row>
    <row r="3" spans="1:2" ht="15" customHeight="1" x14ac:dyDescent="0.25">
      <c r="A3" s="16">
        <v>2</v>
      </c>
      <c r="B3" s="38"/>
    </row>
    <row r="4" spans="1:2" ht="15" customHeight="1" x14ac:dyDescent="0.25">
      <c r="A4" s="16">
        <v>3</v>
      </c>
      <c r="B4" s="38"/>
    </row>
    <row r="5" spans="1:2" ht="15" customHeight="1" x14ac:dyDescent="0.25">
      <c r="A5" s="16">
        <v>4</v>
      </c>
      <c r="B5" s="38"/>
    </row>
    <row r="6" spans="1:2" ht="15" customHeight="1" x14ac:dyDescent="0.25">
      <c r="A6" s="16">
        <v>5</v>
      </c>
      <c r="B6" s="38"/>
    </row>
    <row r="7" spans="1:2" ht="15" customHeight="1" x14ac:dyDescent="0.25">
      <c r="A7" s="16">
        <v>6</v>
      </c>
      <c r="B7" s="38"/>
    </row>
    <row r="8" spans="1:2" ht="15" customHeight="1" x14ac:dyDescent="0.25">
      <c r="A8" s="16">
        <v>7</v>
      </c>
      <c r="B8" s="38"/>
    </row>
    <row r="9" spans="1:2" ht="15" customHeight="1" x14ac:dyDescent="0.25">
      <c r="A9" s="16">
        <v>8</v>
      </c>
      <c r="B9" s="38"/>
    </row>
    <row r="10" spans="1:2" ht="15" customHeight="1" x14ac:dyDescent="0.25">
      <c r="A10" s="16">
        <v>9</v>
      </c>
      <c r="B10" s="38"/>
    </row>
    <row r="11" spans="1:2" ht="15" customHeight="1" x14ac:dyDescent="0.25">
      <c r="A11" s="16">
        <v>10</v>
      </c>
      <c r="B11" s="38"/>
    </row>
    <row r="12" spans="1:2" ht="15" customHeight="1" x14ac:dyDescent="0.25">
      <c r="A12" s="16">
        <v>11</v>
      </c>
      <c r="B12" s="38"/>
    </row>
    <row r="13" spans="1:2" ht="15" customHeight="1" x14ac:dyDescent="0.25">
      <c r="A13" s="16">
        <v>12</v>
      </c>
      <c r="B13" s="38"/>
    </row>
    <row r="14" spans="1:2" ht="15" customHeight="1" x14ac:dyDescent="0.25">
      <c r="A14" s="16">
        <v>13</v>
      </c>
      <c r="B14" s="38"/>
    </row>
    <row r="15" spans="1:2" ht="15" customHeight="1" x14ac:dyDescent="0.25">
      <c r="A15" s="16">
        <v>14</v>
      </c>
      <c r="B15" s="38"/>
    </row>
    <row r="16" spans="1:2" ht="15" customHeight="1" x14ac:dyDescent="0.25">
      <c r="A16" s="16">
        <v>15</v>
      </c>
      <c r="B16" s="38"/>
    </row>
    <row r="17" spans="1:2" ht="15" customHeight="1" x14ac:dyDescent="0.25">
      <c r="A17" s="16">
        <v>16</v>
      </c>
      <c r="B17" s="38"/>
    </row>
    <row r="18" spans="1:2" ht="15" customHeight="1" x14ac:dyDescent="0.25">
      <c r="A18" s="16">
        <v>17</v>
      </c>
      <c r="B18" s="38"/>
    </row>
    <row r="19" spans="1:2" ht="15" customHeight="1" x14ac:dyDescent="0.25">
      <c r="A19" s="16">
        <v>18</v>
      </c>
      <c r="B19" s="38"/>
    </row>
    <row r="20" spans="1:2" ht="15" customHeight="1" x14ac:dyDescent="0.25">
      <c r="A20" s="16">
        <v>19</v>
      </c>
      <c r="B20" s="38"/>
    </row>
    <row r="21" spans="1:2" ht="15" customHeight="1" x14ac:dyDescent="0.25">
      <c r="A21" s="16">
        <v>20</v>
      </c>
      <c r="B21" s="38"/>
    </row>
    <row r="22" spans="1:2" ht="15" customHeight="1" x14ac:dyDescent="0.25">
      <c r="A22" s="16">
        <v>21</v>
      </c>
      <c r="B22" s="38"/>
    </row>
    <row r="23" spans="1:2" ht="15" customHeight="1" x14ac:dyDescent="0.25">
      <c r="A23" s="16">
        <v>22</v>
      </c>
      <c r="B23" s="38"/>
    </row>
    <row r="24" spans="1:2" ht="15" customHeight="1" x14ac:dyDescent="0.25">
      <c r="A24" s="16">
        <v>23</v>
      </c>
      <c r="B24" s="38"/>
    </row>
    <row r="25" spans="1:2" ht="15" customHeight="1" x14ac:dyDescent="0.25">
      <c r="A25" s="16">
        <v>24</v>
      </c>
      <c r="B25" s="38"/>
    </row>
    <row r="26" spans="1:2" ht="15" customHeight="1" x14ac:dyDescent="0.25">
      <c r="A26" s="16">
        <v>25</v>
      </c>
      <c r="B26" s="38"/>
    </row>
    <row r="27" spans="1:2" ht="15" customHeight="1" x14ac:dyDescent="0.25">
      <c r="A27" s="16">
        <v>26</v>
      </c>
      <c r="B27" s="38"/>
    </row>
    <row r="28" spans="1:2" ht="15" customHeight="1" x14ac:dyDescent="0.25">
      <c r="A28" s="16">
        <v>27</v>
      </c>
      <c r="B28" s="38"/>
    </row>
    <row r="29" spans="1:2" ht="15" customHeight="1" x14ac:dyDescent="0.25">
      <c r="A29" s="16">
        <v>28</v>
      </c>
      <c r="B29" s="38"/>
    </row>
    <row r="30" spans="1:2" ht="15" customHeight="1" x14ac:dyDescent="0.25">
      <c r="A30" s="16">
        <v>29</v>
      </c>
      <c r="B30" s="38"/>
    </row>
    <row r="31" spans="1:2" ht="15" customHeight="1" x14ac:dyDescent="0.25">
      <c r="A31" s="16">
        <v>30</v>
      </c>
      <c r="B31" s="38"/>
    </row>
  </sheetData>
  <sheetProtection sheet="1" selectLockedCells="1"/>
  <phoneticPr fontId="0" type="noConversion"/>
  <printOptions horizontalCentered="1"/>
  <pageMargins left="0" right="0" top="0.78740157480314965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W34"/>
  <sheetViews>
    <sheetView zoomScaleNormal="100" workbookViewId="0">
      <pane xSplit="3" ySplit="7" topLeftCell="D8" activePane="bottomRight" state="frozen"/>
      <selection pane="topRight" activeCell="F1" sqref="F1"/>
      <selection pane="bottomLeft" activeCell="A12" sqref="A12"/>
      <selection pane="bottomRight" activeCell="B4" sqref="B4"/>
    </sheetView>
  </sheetViews>
  <sheetFormatPr defaultColWidth="17.28515625" defaultRowHeight="15" customHeight="1" x14ac:dyDescent="0.25"/>
  <cols>
    <col min="1" max="1" width="42.28515625" style="1" customWidth="1"/>
    <col min="2" max="2" width="18.140625" style="2" customWidth="1"/>
    <col min="3" max="4" width="14.28515625" style="2" customWidth="1"/>
    <col min="5" max="5" width="14.5703125" style="2" customWidth="1"/>
    <col min="6" max="6" width="14" style="2" customWidth="1"/>
    <col min="7" max="7" width="14.7109375" style="2" customWidth="1"/>
    <col min="8" max="8" width="16.28515625" style="2" customWidth="1"/>
    <col min="9" max="9" width="16.85546875" style="2" customWidth="1"/>
    <col min="10" max="10" width="12.7109375" style="2" customWidth="1"/>
    <col min="11" max="11" width="13.5703125" style="2" customWidth="1"/>
    <col min="12" max="12" width="12.42578125" style="2" customWidth="1"/>
    <col min="13" max="13" width="11" style="2" customWidth="1"/>
    <col min="14" max="14" width="12.5703125" style="2" customWidth="1"/>
    <col min="15" max="15" width="15" style="2" customWidth="1"/>
    <col min="16" max="16" width="15.28515625" style="2" customWidth="1"/>
    <col min="17" max="17" width="13.85546875" style="2" customWidth="1"/>
    <col min="18" max="18" width="14.140625" style="2" customWidth="1"/>
    <col min="19" max="19" width="21.85546875" style="2" customWidth="1"/>
    <col min="20" max="20" width="18.85546875" style="2" bestFit="1" customWidth="1"/>
    <col min="21" max="21" width="15.140625" style="2" customWidth="1"/>
    <col min="22" max="22" width="11.140625" style="2" customWidth="1"/>
    <col min="23" max="23" width="15.140625" style="2" customWidth="1"/>
    <col min="24" max="24" width="11.140625" style="2" customWidth="1"/>
    <col min="25" max="26" width="12.7109375" style="2" bestFit="1" customWidth="1"/>
    <col min="27" max="27" width="11.85546875" style="2" customWidth="1"/>
    <col min="28" max="28" width="10.7109375" style="2" customWidth="1"/>
    <col min="29" max="29" width="15.140625" style="2" customWidth="1"/>
    <col min="30" max="30" width="13.85546875" style="2" customWidth="1"/>
    <col min="31" max="31" width="15.5703125" style="2" customWidth="1"/>
    <col min="32" max="32" width="15.42578125" style="2" customWidth="1"/>
    <col min="33" max="33" width="15.140625" style="2" customWidth="1"/>
    <col min="34" max="34" width="18.42578125" style="2" customWidth="1"/>
    <col min="35" max="36" width="15.140625" style="2" customWidth="1"/>
    <col min="37" max="37" width="19.7109375" style="2" customWidth="1"/>
    <col min="38" max="38" width="8.85546875" style="2" bestFit="1" customWidth="1"/>
    <col min="39" max="39" width="11.28515625" style="2" bestFit="1" customWidth="1"/>
    <col min="40" max="40" width="15.140625" style="2" customWidth="1"/>
    <col min="41" max="41" width="11.7109375" style="2" hidden="1" customWidth="1"/>
    <col min="42" max="42" width="17.28515625" style="2" hidden="1" customWidth="1"/>
    <col min="43" max="16384" width="17.28515625" style="1"/>
  </cols>
  <sheetData>
    <row r="1" spans="1:49" s="3" customFormat="1" ht="114" customHeight="1" x14ac:dyDescent="0.25">
      <c r="A1" s="10" t="s">
        <v>2</v>
      </c>
      <c r="B1" s="68" t="s">
        <v>10</v>
      </c>
      <c r="C1" s="47"/>
      <c r="D1" s="73" t="s">
        <v>28</v>
      </c>
      <c r="E1" s="47"/>
      <c r="F1" s="47"/>
      <c r="G1" s="67" t="s">
        <v>12</v>
      </c>
      <c r="H1" s="63"/>
      <c r="I1" s="63"/>
      <c r="J1" s="63"/>
      <c r="K1" s="63"/>
      <c r="L1" s="64"/>
      <c r="M1" s="62" t="s">
        <v>19</v>
      </c>
      <c r="N1" s="63"/>
      <c r="O1" s="63"/>
      <c r="P1" s="63"/>
      <c r="Q1" s="64"/>
      <c r="R1" s="62" t="s">
        <v>20</v>
      </c>
      <c r="S1" s="63"/>
      <c r="T1" s="63"/>
      <c r="U1" s="63"/>
      <c r="V1" s="64"/>
      <c r="W1" s="62" t="s">
        <v>21</v>
      </c>
      <c r="X1" s="63"/>
      <c r="Y1" s="64"/>
      <c r="Z1" s="62" t="s">
        <v>22</v>
      </c>
      <c r="AA1" s="63"/>
      <c r="AB1" s="63"/>
      <c r="AC1" s="63"/>
      <c r="AD1" s="64"/>
      <c r="AE1" s="62" t="s">
        <v>23</v>
      </c>
      <c r="AF1" s="64"/>
      <c r="AG1" s="62" t="s">
        <v>25</v>
      </c>
      <c r="AH1" s="63"/>
      <c r="AI1" s="64"/>
      <c r="AJ1" s="71" t="s">
        <v>7</v>
      </c>
      <c r="AK1" s="72"/>
      <c r="AL1" s="58" t="s">
        <v>8</v>
      </c>
      <c r="AM1" s="59"/>
      <c r="AN1" s="53" t="s">
        <v>9</v>
      </c>
      <c r="AO1" s="44" t="s">
        <v>29</v>
      </c>
      <c r="AP1" s="45" t="s">
        <v>30</v>
      </c>
    </row>
    <row r="2" spans="1:49" ht="15" customHeight="1" x14ac:dyDescent="0.25">
      <c r="A2" s="42" t="s">
        <v>34</v>
      </c>
      <c r="B2" s="46" t="s">
        <v>11</v>
      </c>
      <c r="C2" s="46" t="s">
        <v>31</v>
      </c>
      <c r="D2" s="48" t="s">
        <v>41</v>
      </c>
      <c r="E2" s="51" t="s">
        <v>42</v>
      </c>
      <c r="F2" s="48" t="s">
        <v>17</v>
      </c>
      <c r="G2" s="50" t="s">
        <v>18</v>
      </c>
      <c r="H2" s="50" t="s">
        <v>16</v>
      </c>
      <c r="I2" s="50" t="s">
        <v>15</v>
      </c>
      <c r="J2" s="50" t="s">
        <v>3</v>
      </c>
      <c r="K2" s="50" t="s">
        <v>14</v>
      </c>
      <c r="L2" s="50" t="s">
        <v>13</v>
      </c>
      <c r="M2" s="50" t="s">
        <v>43</v>
      </c>
      <c r="N2" s="50" t="s">
        <v>44</v>
      </c>
      <c r="O2" s="50" t="s">
        <v>45</v>
      </c>
      <c r="P2" s="50" t="s">
        <v>46</v>
      </c>
      <c r="Q2" s="50" t="s">
        <v>47</v>
      </c>
      <c r="R2" s="50" t="s">
        <v>48</v>
      </c>
      <c r="S2" s="50" t="s">
        <v>49</v>
      </c>
      <c r="T2" s="50" t="s">
        <v>50</v>
      </c>
      <c r="U2" s="50" t="s">
        <v>51</v>
      </c>
      <c r="V2" s="50" t="s">
        <v>52</v>
      </c>
      <c r="W2" s="50" t="s">
        <v>53</v>
      </c>
      <c r="X2" s="50" t="s">
        <v>54</v>
      </c>
      <c r="Y2" s="50" t="s">
        <v>55</v>
      </c>
      <c r="Z2" s="50" t="s">
        <v>56</v>
      </c>
      <c r="AA2" s="50" t="s">
        <v>57</v>
      </c>
      <c r="AB2" s="50" t="s">
        <v>58</v>
      </c>
      <c r="AC2" s="50" t="s">
        <v>59</v>
      </c>
      <c r="AD2" s="50" t="s">
        <v>60</v>
      </c>
      <c r="AE2" s="50" t="s">
        <v>61</v>
      </c>
      <c r="AF2" s="50" t="s">
        <v>24</v>
      </c>
      <c r="AG2" s="50" t="s">
        <v>26</v>
      </c>
      <c r="AH2" s="50" t="s">
        <v>62</v>
      </c>
      <c r="AI2" s="65" t="s">
        <v>27</v>
      </c>
      <c r="AJ2" s="69" t="s">
        <v>6</v>
      </c>
      <c r="AK2" s="60" t="str">
        <f>"LATTES
Peso 8,0
((nota/notamáxima)*8)
Obs. Nota máxima do aprovado = " &amp;AP34</f>
        <v xml:space="preserve">LATTES
Peso 8,0
((nota/notamáxima)*8)
Obs. Nota máxima do aprovado = </v>
      </c>
      <c r="AL2" s="56" t="s">
        <v>40</v>
      </c>
      <c r="AM2" s="56" t="s">
        <v>39</v>
      </c>
      <c r="AN2" s="54"/>
      <c r="AO2" s="44"/>
      <c r="AP2" s="45"/>
      <c r="AQ2" s="3"/>
      <c r="AR2" s="3"/>
      <c r="AS2" s="3"/>
      <c r="AT2" s="3"/>
      <c r="AU2" s="3"/>
      <c r="AV2" s="3"/>
      <c r="AW2" s="3"/>
    </row>
    <row r="3" spans="1:49" s="3" customFormat="1" ht="129.75" customHeight="1" x14ac:dyDescent="0.25">
      <c r="A3" s="43"/>
      <c r="B3" s="47"/>
      <c r="C3" s="47"/>
      <c r="D3" s="49"/>
      <c r="E3" s="5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66"/>
      <c r="AJ3" s="70"/>
      <c r="AK3" s="61"/>
      <c r="AL3" s="57"/>
      <c r="AM3" s="57"/>
      <c r="AN3" s="55"/>
      <c r="AO3" s="44"/>
      <c r="AP3" s="45"/>
    </row>
    <row r="4" spans="1:49" ht="15.75" x14ac:dyDescent="0.25">
      <c r="A4" s="29" t="str">
        <f>IF(Doutorado!B2="","",Doutorado!B2)</f>
        <v/>
      </c>
      <c r="B4" s="30"/>
      <c r="C4" s="30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25" t="str">
        <f>IF(OR(A4="",COUNTA($B4:$AI4)=0),"",SUM(B4:AI4))</f>
        <v/>
      </c>
      <c r="AK4" s="26" t="str">
        <f>IF(OR(AJ4="",$AP$34="",AJ4=0),"",(AJ4/$AP$34)*8)</f>
        <v/>
      </c>
      <c r="AL4" s="40"/>
      <c r="AM4" s="27" t="str">
        <f>IF(OR(A4="",AL4=""),"",IF(AL4&gt;70,2,IF(AL4&gt;50,1.5,1)))</f>
        <v/>
      </c>
      <c r="AN4" s="28" t="str">
        <f>IF(OR(A4="",AK4=""),"",AK4+AM4)</f>
        <v/>
      </c>
      <c r="AO4" s="4" t="str">
        <f>IF(A4="","",Resultados!H2)</f>
        <v/>
      </c>
      <c r="AP4" s="4" t="str">
        <f>IF(AND(A4&lt;&gt;"",AO4="APROVADO"),AJ4,"")</f>
        <v/>
      </c>
    </row>
    <row r="5" spans="1:49" ht="15" customHeight="1" x14ac:dyDescent="0.25">
      <c r="A5" s="29" t="str">
        <f>IF(Doutorado!B3="","",Doutorado!B3)</f>
        <v/>
      </c>
      <c r="B5" s="34"/>
      <c r="C5" s="34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25" t="str">
        <f t="shared" ref="AJ5:AJ33" si="0">IF(OR(A5="",COUNTA($B5:$AI5)=0),"",SUM(B5:AI5))</f>
        <v/>
      </c>
      <c r="AK5" s="26" t="str">
        <f t="shared" ref="AK5:AK33" si="1">IF(OR(AJ5="",$AP$34="",AJ5=0),"",(AJ5/$AP$34)*8)</f>
        <v/>
      </c>
      <c r="AL5" s="41"/>
      <c r="AM5" s="27" t="str">
        <f t="shared" ref="AM5:AM33" si="2">IF(OR(A5="",AL5=""),"",IF(AL5&gt;70,2,IF(AL5&gt;50,1.5,1)))</f>
        <v/>
      </c>
      <c r="AN5" s="28" t="str">
        <f t="shared" ref="AN5:AN33" si="3">IF(OR(A5="",AK5=""),"",AK5+AM5)</f>
        <v/>
      </c>
      <c r="AO5" s="4" t="str">
        <f>IF(A5="","",Resultados!H3)</f>
        <v/>
      </c>
      <c r="AP5" s="4" t="str">
        <f t="shared" ref="AP5:AP33" si="4">IF(AND(A5&lt;&gt;"",AO5="APROVADO"),AJ5,"")</f>
        <v/>
      </c>
    </row>
    <row r="6" spans="1:49" ht="15" customHeight="1" x14ac:dyDescent="0.25">
      <c r="A6" s="29" t="str">
        <f>IF(Doutorado!B4="","",Doutorado!B4)</f>
        <v/>
      </c>
      <c r="B6" s="34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  <c r="AJ6" s="25" t="str">
        <f t="shared" si="0"/>
        <v/>
      </c>
      <c r="AK6" s="26" t="str">
        <f t="shared" si="1"/>
        <v/>
      </c>
      <c r="AL6" s="41"/>
      <c r="AM6" s="27" t="str">
        <f t="shared" si="2"/>
        <v/>
      </c>
      <c r="AN6" s="28" t="str">
        <f t="shared" si="3"/>
        <v/>
      </c>
      <c r="AO6" s="4" t="str">
        <f>IF(A6="","",Resultados!H4)</f>
        <v/>
      </c>
      <c r="AP6" s="4" t="str">
        <f t="shared" si="4"/>
        <v/>
      </c>
    </row>
    <row r="7" spans="1:49" ht="15" customHeight="1" x14ac:dyDescent="0.25">
      <c r="A7" s="29" t="str">
        <f>IF(Doutorado!B5="","",Doutorado!B5)</f>
        <v/>
      </c>
      <c r="B7" s="34"/>
      <c r="C7" s="3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25" t="str">
        <f t="shared" si="0"/>
        <v/>
      </c>
      <c r="AK7" s="26" t="str">
        <f t="shared" si="1"/>
        <v/>
      </c>
      <c r="AL7" s="41"/>
      <c r="AM7" s="27" t="str">
        <f t="shared" si="2"/>
        <v/>
      </c>
      <c r="AN7" s="28" t="str">
        <f t="shared" si="3"/>
        <v/>
      </c>
      <c r="AO7" s="4" t="str">
        <f>IF(A7="","",Resultados!H5)</f>
        <v/>
      </c>
      <c r="AP7" s="4" t="str">
        <f t="shared" si="4"/>
        <v/>
      </c>
    </row>
    <row r="8" spans="1:49" ht="15" customHeight="1" x14ac:dyDescent="0.25">
      <c r="A8" s="29" t="str">
        <f>IF(Doutorado!B6="","",Doutorado!B6)</f>
        <v/>
      </c>
      <c r="B8" s="34"/>
      <c r="C8" s="34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25" t="str">
        <f t="shared" si="0"/>
        <v/>
      </c>
      <c r="AK8" s="26" t="str">
        <f t="shared" si="1"/>
        <v/>
      </c>
      <c r="AL8" s="41"/>
      <c r="AM8" s="27" t="str">
        <f t="shared" si="2"/>
        <v/>
      </c>
      <c r="AN8" s="28" t="str">
        <f t="shared" si="3"/>
        <v/>
      </c>
      <c r="AO8" s="4" t="str">
        <f>IF(A8="","",Resultados!H6)</f>
        <v/>
      </c>
      <c r="AP8" s="4" t="str">
        <f t="shared" si="4"/>
        <v/>
      </c>
    </row>
    <row r="9" spans="1:49" ht="15" customHeight="1" x14ac:dyDescent="0.25">
      <c r="A9" s="29" t="str">
        <f>IF(Doutorado!B7="","",Doutorado!B7)</f>
        <v/>
      </c>
      <c r="B9" s="34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25" t="str">
        <f t="shared" si="0"/>
        <v/>
      </c>
      <c r="AK9" s="26" t="str">
        <f t="shared" si="1"/>
        <v/>
      </c>
      <c r="AL9" s="41"/>
      <c r="AM9" s="27" t="str">
        <f t="shared" si="2"/>
        <v/>
      </c>
      <c r="AN9" s="28" t="str">
        <f t="shared" si="3"/>
        <v/>
      </c>
      <c r="AO9" s="4" t="str">
        <f>IF(A9="","",Resultados!H7)</f>
        <v/>
      </c>
      <c r="AP9" s="4" t="str">
        <f t="shared" si="4"/>
        <v/>
      </c>
    </row>
    <row r="10" spans="1:49" ht="15" customHeight="1" x14ac:dyDescent="0.25">
      <c r="A10" s="29" t="str">
        <f>IF(Doutorado!B8="","",Doutorado!B8)</f>
        <v/>
      </c>
      <c r="B10" s="34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25" t="str">
        <f t="shared" si="0"/>
        <v/>
      </c>
      <c r="AK10" s="26" t="str">
        <f t="shared" si="1"/>
        <v/>
      </c>
      <c r="AL10" s="41"/>
      <c r="AM10" s="27" t="str">
        <f t="shared" si="2"/>
        <v/>
      </c>
      <c r="AN10" s="28" t="str">
        <f t="shared" si="3"/>
        <v/>
      </c>
      <c r="AO10" s="4" t="str">
        <f>IF(A10="","",Resultados!H8)</f>
        <v/>
      </c>
      <c r="AP10" s="4" t="str">
        <f t="shared" si="4"/>
        <v/>
      </c>
    </row>
    <row r="11" spans="1:49" ht="15" customHeight="1" x14ac:dyDescent="0.25">
      <c r="A11" s="29" t="str">
        <f>IF(Doutorado!B9="","",Doutorado!B9)</f>
        <v/>
      </c>
      <c r="B11" s="34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25" t="str">
        <f t="shared" si="0"/>
        <v/>
      </c>
      <c r="AK11" s="26" t="str">
        <f t="shared" si="1"/>
        <v/>
      </c>
      <c r="AL11" s="41"/>
      <c r="AM11" s="27" t="str">
        <f t="shared" si="2"/>
        <v/>
      </c>
      <c r="AN11" s="28" t="str">
        <f t="shared" si="3"/>
        <v/>
      </c>
      <c r="AO11" s="4" t="str">
        <f>IF(A11="","",Resultados!H9)</f>
        <v/>
      </c>
      <c r="AP11" s="4" t="str">
        <f t="shared" si="4"/>
        <v/>
      </c>
    </row>
    <row r="12" spans="1:49" ht="15" customHeight="1" x14ac:dyDescent="0.25">
      <c r="A12" s="29" t="str">
        <f>IF(Doutorado!B10="","",Doutorado!B10)</f>
        <v/>
      </c>
      <c r="B12" s="34"/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  <c r="AJ12" s="25" t="str">
        <f t="shared" si="0"/>
        <v/>
      </c>
      <c r="AK12" s="26" t="str">
        <f t="shared" si="1"/>
        <v/>
      </c>
      <c r="AL12" s="41"/>
      <c r="AM12" s="27" t="str">
        <f t="shared" si="2"/>
        <v/>
      </c>
      <c r="AN12" s="28" t="str">
        <f t="shared" si="3"/>
        <v/>
      </c>
      <c r="AO12" s="4" t="str">
        <f>IF(A12="","",Resultados!H10)</f>
        <v/>
      </c>
      <c r="AP12" s="4" t="str">
        <f t="shared" si="4"/>
        <v/>
      </c>
    </row>
    <row r="13" spans="1:49" ht="15" customHeight="1" x14ac:dyDescent="0.25">
      <c r="A13" s="29" t="str">
        <f>IF(Doutorado!B11="","",Doutorado!B11)</f>
        <v/>
      </c>
      <c r="B13" s="34"/>
      <c r="C13" s="3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  <c r="AJ13" s="25" t="str">
        <f t="shared" si="0"/>
        <v/>
      </c>
      <c r="AK13" s="26" t="str">
        <f t="shared" si="1"/>
        <v/>
      </c>
      <c r="AL13" s="41"/>
      <c r="AM13" s="27" t="str">
        <f t="shared" si="2"/>
        <v/>
      </c>
      <c r="AN13" s="28" t="str">
        <f t="shared" si="3"/>
        <v/>
      </c>
      <c r="AO13" s="4" t="str">
        <f>IF(A13="","",Resultados!H11)</f>
        <v/>
      </c>
      <c r="AP13" s="4" t="str">
        <f t="shared" si="4"/>
        <v/>
      </c>
    </row>
    <row r="14" spans="1:49" ht="15" customHeight="1" x14ac:dyDescent="0.25">
      <c r="A14" s="29" t="str">
        <f>IF(Doutorado!B12="","",Doutorado!B12)</f>
        <v/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25" t="str">
        <f t="shared" si="0"/>
        <v/>
      </c>
      <c r="AK14" s="26" t="str">
        <f t="shared" si="1"/>
        <v/>
      </c>
      <c r="AL14" s="41"/>
      <c r="AM14" s="27" t="str">
        <f t="shared" si="2"/>
        <v/>
      </c>
      <c r="AN14" s="28" t="str">
        <f t="shared" si="3"/>
        <v/>
      </c>
      <c r="AO14" s="4" t="str">
        <f>IF(A14="","",Resultados!H12)</f>
        <v/>
      </c>
      <c r="AP14" s="4" t="str">
        <f t="shared" si="4"/>
        <v/>
      </c>
    </row>
    <row r="15" spans="1:49" ht="15" customHeight="1" x14ac:dyDescent="0.25">
      <c r="A15" s="29" t="str">
        <f>IF(Doutorado!B13="","",Doutorado!B13)</f>
        <v/>
      </c>
      <c r="B15" s="34"/>
      <c r="C15" s="34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25" t="str">
        <f t="shared" si="0"/>
        <v/>
      </c>
      <c r="AK15" s="26" t="str">
        <f t="shared" si="1"/>
        <v/>
      </c>
      <c r="AL15" s="41"/>
      <c r="AM15" s="27" t="str">
        <f t="shared" si="2"/>
        <v/>
      </c>
      <c r="AN15" s="28" t="str">
        <f t="shared" si="3"/>
        <v/>
      </c>
      <c r="AO15" s="4" t="str">
        <f>IF(A15="","",Resultados!H13)</f>
        <v/>
      </c>
      <c r="AP15" s="4" t="str">
        <f t="shared" si="4"/>
        <v/>
      </c>
    </row>
    <row r="16" spans="1:49" ht="15" customHeight="1" x14ac:dyDescent="0.25">
      <c r="A16" s="29" t="str">
        <f>IF(Doutorado!B14="","",Doutorado!B14)</f>
        <v/>
      </c>
      <c r="B16" s="34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25" t="str">
        <f t="shared" si="0"/>
        <v/>
      </c>
      <c r="AK16" s="26" t="str">
        <f t="shared" si="1"/>
        <v/>
      </c>
      <c r="AL16" s="41"/>
      <c r="AM16" s="27" t="str">
        <f t="shared" si="2"/>
        <v/>
      </c>
      <c r="AN16" s="28" t="str">
        <f t="shared" si="3"/>
        <v/>
      </c>
      <c r="AO16" s="4" t="str">
        <f>IF(A16="","",Resultados!H14)</f>
        <v/>
      </c>
      <c r="AP16" s="4" t="str">
        <f t="shared" si="4"/>
        <v/>
      </c>
    </row>
    <row r="17" spans="1:42" ht="15" customHeight="1" x14ac:dyDescent="0.25">
      <c r="A17" s="29" t="str">
        <f>IF(Doutorado!B15="","",Doutorado!B15)</f>
        <v/>
      </c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25" t="str">
        <f t="shared" si="0"/>
        <v/>
      </c>
      <c r="AK17" s="26" t="str">
        <f t="shared" si="1"/>
        <v/>
      </c>
      <c r="AL17" s="41"/>
      <c r="AM17" s="27" t="str">
        <f t="shared" si="2"/>
        <v/>
      </c>
      <c r="AN17" s="28" t="str">
        <f t="shared" si="3"/>
        <v/>
      </c>
      <c r="AO17" s="4" t="str">
        <f>IF(A17="","",Resultados!H15)</f>
        <v/>
      </c>
      <c r="AP17" s="4" t="str">
        <f t="shared" si="4"/>
        <v/>
      </c>
    </row>
    <row r="18" spans="1:42" ht="15" customHeight="1" x14ac:dyDescent="0.25">
      <c r="A18" s="29" t="str">
        <f>IF(Doutorado!B16="","",Doutorado!B16)</f>
        <v/>
      </c>
      <c r="B18" s="34"/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25" t="str">
        <f t="shared" si="0"/>
        <v/>
      </c>
      <c r="AK18" s="26" t="str">
        <f t="shared" si="1"/>
        <v/>
      </c>
      <c r="AL18" s="41"/>
      <c r="AM18" s="27" t="str">
        <f t="shared" si="2"/>
        <v/>
      </c>
      <c r="AN18" s="28" t="str">
        <f t="shared" si="3"/>
        <v/>
      </c>
      <c r="AO18" s="4" t="str">
        <f>IF(A18="","",Resultados!H16)</f>
        <v/>
      </c>
      <c r="AP18" s="4" t="str">
        <f t="shared" si="4"/>
        <v/>
      </c>
    </row>
    <row r="19" spans="1:42" ht="15" customHeight="1" x14ac:dyDescent="0.25">
      <c r="A19" s="29" t="str">
        <f>IF(Doutorado!B17="","",Doutorado!B17)</f>
        <v/>
      </c>
      <c r="B19" s="34"/>
      <c r="C19" s="3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25" t="str">
        <f t="shared" si="0"/>
        <v/>
      </c>
      <c r="AK19" s="26" t="str">
        <f t="shared" si="1"/>
        <v/>
      </c>
      <c r="AL19" s="41"/>
      <c r="AM19" s="27" t="str">
        <f t="shared" si="2"/>
        <v/>
      </c>
      <c r="AN19" s="28" t="str">
        <f t="shared" si="3"/>
        <v/>
      </c>
      <c r="AO19" s="4" t="str">
        <f>IF(A19="","",Resultados!H17)</f>
        <v/>
      </c>
      <c r="AP19" s="4" t="str">
        <f t="shared" si="4"/>
        <v/>
      </c>
    </row>
    <row r="20" spans="1:42" ht="15" customHeight="1" x14ac:dyDescent="0.25">
      <c r="A20" s="29" t="str">
        <f>IF(Doutorado!B18="","",Doutorado!B18)</f>
        <v/>
      </c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25" t="str">
        <f t="shared" si="0"/>
        <v/>
      </c>
      <c r="AK20" s="26" t="str">
        <f t="shared" si="1"/>
        <v/>
      </c>
      <c r="AL20" s="41"/>
      <c r="AM20" s="27" t="str">
        <f t="shared" si="2"/>
        <v/>
      </c>
      <c r="AN20" s="28" t="str">
        <f t="shared" si="3"/>
        <v/>
      </c>
      <c r="AO20" s="4" t="str">
        <f>IF(A20="","",Resultados!H18)</f>
        <v/>
      </c>
      <c r="AP20" s="4" t="str">
        <f t="shared" si="4"/>
        <v/>
      </c>
    </row>
    <row r="21" spans="1:42" ht="15" customHeight="1" x14ac:dyDescent="0.25">
      <c r="A21" s="29" t="str">
        <f>IF(Doutorado!B19="","",Doutorado!B19)</f>
        <v/>
      </c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25" t="str">
        <f t="shared" si="0"/>
        <v/>
      </c>
      <c r="AK21" s="26" t="str">
        <f t="shared" si="1"/>
        <v/>
      </c>
      <c r="AL21" s="41"/>
      <c r="AM21" s="27" t="str">
        <f t="shared" si="2"/>
        <v/>
      </c>
      <c r="AN21" s="28" t="str">
        <f t="shared" si="3"/>
        <v/>
      </c>
      <c r="AO21" s="4" t="str">
        <f>IF(A21="","",Resultados!H19)</f>
        <v/>
      </c>
      <c r="AP21" s="4" t="str">
        <f t="shared" si="4"/>
        <v/>
      </c>
    </row>
    <row r="22" spans="1:42" ht="15" customHeight="1" x14ac:dyDescent="0.25">
      <c r="A22" s="29" t="str">
        <f>IF(Doutorado!B20="","",Doutorado!B20)</f>
        <v/>
      </c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25" t="str">
        <f t="shared" si="0"/>
        <v/>
      </c>
      <c r="AK22" s="26" t="str">
        <f t="shared" si="1"/>
        <v/>
      </c>
      <c r="AL22" s="41"/>
      <c r="AM22" s="27" t="str">
        <f t="shared" si="2"/>
        <v/>
      </c>
      <c r="AN22" s="28" t="str">
        <f t="shared" si="3"/>
        <v/>
      </c>
      <c r="AO22" s="4" t="str">
        <f>IF(A22="","",Resultados!H20)</f>
        <v/>
      </c>
      <c r="AP22" s="4" t="str">
        <f t="shared" si="4"/>
        <v/>
      </c>
    </row>
    <row r="23" spans="1:42" ht="15" customHeight="1" x14ac:dyDescent="0.25">
      <c r="A23" s="29" t="str">
        <f>IF(Doutorado!B21="","",Doutorado!B21)</f>
        <v/>
      </c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25" t="str">
        <f t="shared" si="0"/>
        <v/>
      </c>
      <c r="AK23" s="26" t="str">
        <f t="shared" si="1"/>
        <v/>
      </c>
      <c r="AL23" s="41"/>
      <c r="AM23" s="27" t="str">
        <f t="shared" si="2"/>
        <v/>
      </c>
      <c r="AN23" s="28" t="str">
        <f t="shared" si="3"/>
        <v/>
      </c>
      <c r="AO23" s="4" t="str">
        <f>IF(A23="","",Resultados!H21)</f>
        <v/>
      </c>
      <c r="AP23" s="4" t="str">
        <f t="shared" si="4"/>
        <v/>
      </c>
    </row>
    <row r="24" spans="1:42" ht="15" customHeight="1" x14ac:dyDescent="0.25">
      <c r="A24" s="29" t="str">
        <f>IF(Doutorado!B22="","",Doutorado!B22)</f>
        <v/>
      </c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25" t="str">
        <f t="shared" si="0"/>
        <v/>
      </c>
      <c r="AK24" s="26" t="str">
        <f t="shared" si="1"/>
        <v/>
      </c>
      <c r="AL24" s="41"/>
      <c r="AM24" s="27" t="str">
        <f t="shared" si="2"/>
        <v/>
      </c>
      <c r="AN24" s="28" t="str">
        <f t="shared" si="3"/>
        <v/>
      </c>
      <c r="AO24" s="4" t="str">
        <f>IF(A24="","",Resultados!H22)</f>
        <v/>
      </c>
      <c r="AP24" s="4" t="str">
        <f t="shared" si="4"/>
        <v/>
      </c>
    </row>
    <row r="25" spans="1:42" ht="15" customHeight="1" x14ac:dyDescent="0.25">
      <c r="A25" s="29" t="str">
        <f>IF(Doutorado!B23="","",Doutorado!B23)</f>
        <v/>
      </c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25" t="str">
        <f t="shared" si="0"/>
        <v/>
      </c>
      <c r="AK25" s="26" t="str">
        <f t="shared" si="1"/>
        <v/>
      </c>
      <c r="AL25" s="41"/>
      <c r="AM25" s="27" t="str">
        <f t="shared" si="2"/>
        <v/>
      </c>
      <c r="AN25" s="28" t="str">
        <f t="shared" si="3"/>
        <v/>
      </c>
      <c r="AO25" s="4" t="str">
        <f>IF(A25="","",Resultados!H23)</f>
        <v/>
      </c>
      <c r="AP25" s="4" t="str">
        <f t="shared" si="4"/>
        <v/>
      </c>
    </row>
    <row r="26" spans="1:42" ht="15" customHeight="1" x14ac:dyDescent="0.25">
      <c r="A26" s="29" t="str">
        <f>IF(Doutorado!B24="","",Doutorado!B24)</f>
        <v/>
      </c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25" t="str">
        <f t="shared" si="0"/>
        <v/>
      </c>
      <c r="AK26" s="26" t="str">
        <f t="shared" si="1"/>
        <v/>
      </c>
      <c r="AL26" s="41"/>
      <c r="AM26" s="27" t="str">
        <f t="shared" si="2"/>
        <v/>
      </c>
      <c r="AN26" s="28" t="str">
        <f t="shared" si="3"/>
        <v/>
      </c>
      <c r="AO26" s="4" t="str">
        <f>IF(A26="","",Resultados!H24)</f>
        <v/>
      </c>
      <c r="AP26" s="4" t="str">
        <f t="shared" si="4"/>
        <v/>
      </c>
    </row>
    <row r="27" spans="1:42" ht="15" customHeight="1" x14ac:dyDescent="0.25">
      <c r="A27" s="29" t="str">
        <f>IF(Doutorado!B25="","",Doutorado!B25)</f>
        <v/>
      </c>
      <c r="B27" s="34"/>
      <c r="C27" s="34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25" t="str">
        <f t="shared" si="0"/>
        <v/>
      </c>
      <c r="AK27" s="26" t="str">
        <f t="shared" si="1"/>
        <v/>
      </c>
      <c r="AL27" s="41"/>
      <c r="AM27" s="27" t="str">
        <f t="shared" si="2"/>
        <v/>
      </c>
      <c r="AN27" s="28" t="str">
        <f t="shared" si="3"/>
        <v/>
      </c>
      <c r="AO27" s="4" t="str">
        <f>IF(A27="","",Resultados!H25)</f>
        <v/>
      </c>
      <c r="AP27" s="4" t="str">
        <f t="shared" si="4"/>
        <v/>
      </c>
    </row>
    <row r="28" spans="1:42" ht="15" customHeight="1" x14ac:dyDescent="0.25">
      <c r="A28" s="29" t="str">
        <f>IF(Doutorado!B26="","",Doutorado!B26)</f>
        <v/>
      </c>
      <c r="B28" s="34"/>
      <c r="C28" s="3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25" t="str">
        <f t="shared" si="0"/>
        <v/>
      </c>
      <c r="AK28" s="26" t="str">
        <f t="shared" si="1"/>
        <v/>
      </c>
      <c r="AL28" s="41"/>
      <c r="AM28" s="27" t="str">
        <f t="shared" si="2"/>
        <v/>
      </c>
      <c r="AN28" s="28" t="str">
        <f t="shared" si="3"/>
        <v/>
      </c>
      <c r="AO28" s="4" t="str">
        <f>IF(A28="","",Resultados!H26)</f>
        <v/>
      </c>
      <c r="AP28" s="4" t="str">
        <f t="shared" si="4"/>
        <v/>
      </c>
    </row>
    <row r="29" spans="1:42" ht="15" customHeight="1" x14ac:dyDescent="0.25">
      <c r="A29" s="29" t="str">
        <f>IF(Doutorado!B27="","",Doutorado!B27)</f>
        <v/>
      </c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25" t="str">
        <f t="shared" si="0"/>
        <v/>
      </c>
      <c r="AK29" s="26" t="str">
        <f t="shared" si="1"/>
        <v/>
      </c>
      <c r="AL29" s="41"/>
      <c r="AM29" s="27" t="str">
        <f t="shared" si="2"/>
        <v/>
      </c>
      <c r="AN29" s="28" t="str">
        <f t="shared" si="3"/>
        <v/>
      </c>
      <c r="AO29" s="4" t="str">
        <f>IF(A29="","",Resultados!H27)</f>
        <v/>
      </c>
      <c r="AP29" s="4" t="str">
        <f t="shared" si="4"/>
        <v/>
      </c>
    </row>
    <row r="30" spans="1:42" ht="15" customHeight="1" x14ac:dyDescent="0.25">
      <c r="A30" s="29" t="str">
        <f>IF(Doutorado!B28="","",Doutorado!B28)</f>
        <v/>
      </c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25" t="str">
        <f t="shared" si="0"/>
        <v/>
      </c>
      <c r="AK30" s="26" t="str">
        <f t="shared" si="1"/>
        <v/>
      </c>
      <c r="AL30" s="41"/>
      <c r="AM30" s="27" t="str">
        <f t="shared" si="2"/>
        <v/>
      </c>
      <c r="AN30" s="28" t="str">
        <f t="shared" si="3"/>
        <v/>
      </c>
      <c r="AO30" s="4" t="str">
        <f>IF(A30="","",Resultados!H28)</f>
        <v/>
      </c>
      <c r="AP30" s="4" t="str">
        <f t="shared" si="4"/>
        <v/>
      </c>
    </row>
    <row r="31" spans="1:42" ht="15" customHeight="1" x14ac:dyDescent="0.25">
      <c r="A31" s="29" t="str">
        <f>IF(Doutorado!B29="","",Doutorado!B29)</f>
        <v/>
      </c>
      <c r="B31" s="34"/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25" t="str">
        <f t="shared" si="0"/>
        <v/>
      </c>
      <c r="AK31" s="26" t="str">
        <f t="shared" si="1"/>
        <v/>
      </c>
      <c r="AL31" s="41"/>
      <c r="AM31" s="27" t="str">
        <f t="shared" si="2"/>
        <v/>
      </c>
      <c r="AN31" s="28" t="str">
        <f t="shared" si="3"/>
        <v/>
      </c>
      <c r="AO31" s="4" t="str">
        <f>IF(A31="","",Resultados!H29)</f>
        <v/>
      </c>
      <c r="AP31" s="4" t="str">
        <f t="shared" si="4"/>
        <v/>
      </c>
    </row>
    <row r="32" spans="1:42" ht="15" customHeight="1" x14ac:dyDescent="0.25">
      <c r="A32" s="29" t="str">
        <f>IF(Doutorado!B30="","",Doutorado!B30)</f>
        <v/>
      </c>
      <c r="B32" s="34"/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25" t="str">
        <f t="shared" si="0"/>
        <v/>
      </c>
      <c r="AK32" s="26" t="str">
        <f t="shared" si="1"/>
        <v/>
      </c>
      <c r="AL32" s="41"/>
      <c r="AM32" s="27" t="str">
        <f t="shared" si="2"/>
        <v/>
      </c>
      <c r="AN32" s="28" t="str">
        <f t="shared" si="3"/>
        <v/>
      </c>
      <c r="AO32" s="4" t="str">
        <f>IF(A32="","",Resultados!H30)</f>
        <v/>
      </c>
      <c r="AP32" s="4" t="str">
        <f t="shared" si="4"/>
        <v/>
      </c>
    </row>
    <row r="33" spans="1:42" ht="15" customHeight="1" x14ac:dyDescent="0.25">
      <c r="A33" s="29" t="str">
        <f>IF(Doutorado!B31="","",Doutorado!B31)</f>
        <v/>
      </c>
      <c r="B33" s="34"/>
      <c r="C33" s="34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25" t="str">
        <f t="shared" si="0"/>
        <v/>
      </c>
      <c r="AK33" s="26" t="str">
        <f t="shared" si="1"/>
        <v/>
      </c>
      <c r="AL33" s="41"/>
      <c r="AM33" s="27" t="str">
        <f t="shared" si="2"/>
        <v/>
      </c>
      <c r="AN33" s="28" t="str">
        <f t="shared" si="3"/>
        <v/>
      </c>
      <c r="AO33" s="4" t="str">
        <f>IF(A33="","",Resultados!H31)</f>
        <v/>
      </c>
      <c r="AP33" s="4" t="str">
        <f t="shared" si="4"/>
        <v/>
      </c>
    </row>
    <row r="34" spans="1:42" ht="15" customHeight="1" x14ac:dyDescent="0.25">
      <c r="AP34" s="11" t="str">
        <f>IF(COUNT(AP4:AP33)=0,"",LARGE(AP4:AP33,1))</f>
        <v/>
      </c>
    </row>
  </sheetData>
  <sheetProtection sheet="1" objects="1" scenarios="1" selectLockedCells="1"/>
  <mergeCells count="53">
    <mergeCell ref="G1:L1"/>
    <mergeCell ref="S2:S3"/>
    <mergeCell ref="B1:C1"/>
    <mergeCell ref="AJ2:AJ3"/>
    <mergeCell ref="AJ1:AK1"/>
    <mergeCell ref="V2:V3"/>
    <mergeCell ref="W1:Y1"/>
    <mergeCell ref="D1:F1"/>
    <mergeCell ref="M1:Q1"/>
    <mergeCell ref="R1:V1"/>
    <mergeCell ref="P2:P3"/>
    <mergeCell ref="N2:N3"/>
    <mergeCell ref="Q2:Q3"/>
    <mergeCell ref="O2:O3"/>
    <mergeCell ref="L2:L3"/>
    <mergeCell ref="AC2:AC3"/>
    <mergeCell ref="AN1:AN3"/>
    <mergeCell ref="AL2:AL3"/>
    <mergeCell ref="AM2:AM3"/>
    <mergeCell ref="AL1:AM1"/>
    <mergeCell ref="Y2:Y3"/>
    <mergeCell ref="AK2:AK3"/>
    <mergeCell ref="AG1:AI1"/>
    <mergeCell ref="AH2:AH3"/>
    <mergeCell ref="Z1:AD1"/>
    <mergeCell ref="AE1:AF1"/>
    <mergeCell ref="AF2:AF3"/>
    <mergeCell ref="AE2:AE3"/>
    <mergeCell ref="AI2:AI3"/>
    <mergeCell ref="AA2:AA3"/>
    <mergeCell ref="AG2:AG3"/>
    <mergeCell ref="AB2:AB3"/>
    <mergeCell ref="Z2:Z3"/>
    <mergeCell ref="R2:R3"/>
    <mergeCell ref="W2:W3"/>
    <mergeCell ref="T2:T3"/>
    <mergeCell ref="U2:U3"/>
    <mergeCell ref="A2:A3"/>
    <mergeCell ref="AO1:AO3"/>
    <mergeCell ref="AP1:AP3"/>
    <mergeCell ref="C2:C3"/>
    <mergeCell ref="B2:B3"/>
    <mergeCell ref="D2:D3"/>
    <mergeCell ref="K2:K3"/>
    <mergeCell ref="E2:E3"/>
    <mergeCell ref="F2:F3"/>
    <mergeCell ref="H2:H3"/>
    <mergeCell ref="G2:G3"/>
    <mergeCell ref="I2:I3"/>
    <mergeCell ref="J2:J3"/>
    <mergeCell ref="M2:M3"/>
    <mergeCell ref="X2:X3"/>
    <mergeCell ref="AD2:AD3"/>
  </mergeCells>
  <phoneticPr fontId="0" type="noConversion"/>
  <conditionalFormatting sqref="AN4:AN3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{9F5B0467-FBDD-4F3D-8C15-B0315DF3BB6C}</x14:id>
        </ext>
      </extLst>
    </cfRule>
  </conditionalFormatting>
  <conditionalFormatting sqref="AJ4:AJ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{9FACC87E-BA52-485B-8EEB-EFA33C1C2016}</x14:id>
        </ext>
      </extLst>
    </cfRule>
  </conditionalFormatting>
  <conditionalFormatting sqref="AO4:AO33">
    <cfRule type="cellIs" dxfId="8" priority="1" operator="equal">
      <formula>"REPROVADO"</formula>
    </cfRule>
    <cfRule type="cellIs" dxfId="7" priority="2" operator="equal">
      <formula>"APROVADO"</formula>
    </cfRule>
  </conditionalFormatting>
  <printOptions horizontalCentered="1" verticalCentered="1"/>
  <pageMargins left="0" right="0" top="0.39370078740157483" bottom="0" header="0" footer="0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5B0467-FBDD-4F3D-8C15-B0315DF3BB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AN4:AN33</xm:sqref>
        </x14:conditionalFormatting>
        <x14:conditionalFormatting xmlns:xm="http://schemas.microsoft.com/office/excel/2006/main">
          <x14:cfRule type="dataBar" id="{9FACC87E-BA52-485B-8EEB-EFA33C1C20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AJ4:AJ33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1"/>
  <sheetViews>
    <sheetView workbookViewId="0">
      <pane ySplit="1" topLeftCell="A2" activePane="bottomLeft" state="frozen"/>
      <selection pane="bottomLeft" activeCell="C2" sqref="C2"/>
    </sheetView>
  </sheetViews>
  <sheetFormatPr defaultColWidth="17.28515625" defaultRowHeight="12.75" x14ac:dyDescent="0.25"/>
  <cols>
    <col min="1" max="1" width="8.85546875" style="9" customWidth="1"/>
    <col min="2" max="2" width="52.28515625" style="8" customWidth="1"/>
    <col min="3" max="3" width="17.28515625" style="9" customWidth="1"/>
    <col min="4" max="4" width="14.7109375" style="9" customWidth="1"/>
    <col min="5" max="5" width="22" style="9" customWidth="1"/>
    <col min="6" max="6" width="15.7109375" style="9" customWidth="1"/>
    <col min="7" max="7" width="15.5703125" style="9" customWidth="1"/>
    <col min="8" max="8" width="16.7109375" style="9" customWidth="1"/>
    <col min="9" max="9" width="17.28515625" style="9"/>
    <col min="10" max="10" width="12" style="8" hidden="1" customWidth="1"/>
    <col min="11" max="16384" width="17.28515625" style="8"/>
  </cols>
  <sheetData>
    <row r="1" spans="1:10" s="7" customFormat="1" ht="38.25" x14ac:dyDescent="0.25">
      <c r="A1" s="14" t="s">
        <v>0</v>
      </c>
      <c r="B1" s="14" t="s">
        <v>1</v>
      </c>
      <c r="C1" s="14" t="s">
        <v>32</v>
      </c>
      <c r="D1" s="14" t="s">
        <v>5</v>
      </c>
      <c r="E1" s="14" t="s">
        <v>33</v>
      </c>
      <c r="F1" s="14" t="s">
        <v>38</v>
      </c>
      <c r="G1" s="14" t="s">
        <v>37</v>
      </c>
      <c r="H1" s="14" t="s">
        <v>4</v>
      </c>
      <c r="I1" s="14" t="s">
        <v>35</v>
      </c>
      <c r="J1" s="12" t="s">
        <v>36</v>
      </c>
    </row>
    <row r="2" spans="1:10" x14ac:dyDescent="0.25">
      <c r="A2" s="16">
        <v>1</v>
      </c>
      <c r="B2" s="18" t="str">
        <f>IF(Doutorado!B2=0,"",Doutorado!B2)</f>
        <v/>
      </c>
      <c r="C2" s="20"/>
      <c r="D2" s="21"/>
      <c r="E2" s="15" t="str">
        <f>IF(B2="","",Pontuação!AN4)</f>
        <v/>
      </c>
      <c r="F2" s="22"/>
      <c r="G2" s="15" t="str">
        <f>IF(OR(B2="",C2=""),"",ROUND(AVERAGE(C2,E2,F2),2))</f>
        <v/>
      </c>
      <c r="H2" s="16" t="str">
        <f>IF(AND(B2&lt;&gt;"",C2&gt;=5,D2="APROVADO"),"APROVADO",IF(B2="","","REPROVADO"))</f>
        <v/>
      </c>
      <c r="I2" s="17" t="str">
        <f>IF(OR(B2="",H2="REPROVADO",H2=""),"",_xlfn.RANK.EQ(J2,$J$2:$J$31,0))</f>
        <v/>
      </c>
      <c r="J2" s="13" t="str">
        <f>IF(H2="REPROVADO","",G2)</f>
        <v/>
      </c>
    </row>
    <row r="3" spans="1:10" x14ac:dyDescent="0.25">
      <c r="A3" s="16">
        <v>2</v>
      </c>
      <c r="B3" s="18" t="str">
        <f>IF(Doutorado!B3=0,"",Doutorado!B3)</f>
        <v/>
      </c>
      <c r="C3" s="22"/>
      <c r="D3" s="21"/>
      <c r="E3" s="15" t="str">
        <f>IF(B3="","",Pontuação!AN5)</f>
        <v/>
      </c>
      <c r="F3" s="22"/>
      <c r="G3" s="15" t="str">
        <f t="shared" ref="G3:G31" si="0">IF(OR(B3="",C3=""),"",ROUND(AVERAGE(C3,E3,F3),2))</f>
        <v/>
      </c>
      <c r="H3" s="16" t="str">
        <f t="shared" ref="H3:H31" si="1">IF(AND(B3&lt;&gt;"",C3&gt;=5,D3="APROVADO"),"APROVADO",IF(B3="","","REPROVADO"))</f>
        <v/>
      </c>
      <c r="I3" s="17" t="str">
        <f t="shared" ref="I3:I31" si="2">IF(OR(B3="",H3="REPROVADO",H3=""),"",_xlfn.RANK.EQ(J3,$J$2:$J$31,0))</f>
        <v/>
      </c>
      <c r="J3" s="13" t="str">
        <f t="shared" ref="J3:J31" si="3">IF(H3="REPROVADO","",G3)</f>
        <v/>
      </c>
    </row>
    <row r="4" spans="1:10" x14ac:dyDescent="0.25">
      <c r="A4" s="19">
        <v>3</v>
      </c>
      <c r="B4" s="18" t="str">
        <f>IF(Doutorado!B4=0,"",Doutorado!B4)</f>
        <v/>
      </c>
      <c r="C4" s="23"/>
      <c r="D4" s="24"/>
      <c r="E4" s="15" t="str">
        <f>IF(B4="","",Pontuação!AN6)</f>
        <v/>
      </c>
      <c r="F4" s="22"/>
      <c r="G4" s="15" t="str">
        <f t="shared" si="0"/>
        <v/>
      </c>
      <c r="H4" s="16" t="str">
        <f t="shared" si="1"/>
        <v/>
      </c>
      <c r="I4" s="17" t="str">
        <f t="shared" si="2"/>
        <v/>
      </c>
      <c r="J4" s="13" t="str">
        <f t="shared" si="3"/>
        <v/>
      </c>
    </row>
    <row r="5" spans="1:10" x14ac:dyDescent="0.25">
      <c r="A5" s="16">
        <v>4</v>
      </c>
      <c r="B5" s="18" t="str">
        <f>IF(Doutorado!B5=0,"",Doutorado!B5)</f>
        <v/>
      </c>
      <c r="C5" s="23"/>
      <c r="D5" s="24"/>
      <c r="E5" s="15" t="str">
        <f>IF(B5="","",Pontuação!AN7)</f>
        <v/>
      </c>
      <c r="F5" s="22"/>
      <c r="G5" s="15" t="str">
        <f t="shared" si="0"/>
        <v/>
      </c>
      <c r="H5" s="16" t="str">
        <f t="shared" si="1"/>
        <v/>
      </c>
      <c r="I5" s="17" t="str">
        <f t="shared" si="2"/>
        <v/>
      </c>
      <c r="J5" s="13" t="str">
        <f t="shared" si="3"/>
        <v/>
      </c>
    </row>
    <row r="6" spans="1:10" x14ac:dyDescent="0.25">
      <c r="A6" s="19">
        <v>5</v>
      </c>
      <c r="B6" s="18" t="str">
        <f>IF(Doutorado!B6=0,"",Doutorado!B6)</f>
        <v/>
      </c>
      <c r="C6" s="22"/>
      <c r="D6" s="21"/>
      <c r="E6" s="15" t="str">
        <f>IF(B6="","",Pontuação!AN8)</f>
        <v/>
      </c>
      <c r="F6" s="22"/>
      <c r="G6" s="15" t="str">
        <f t="shared" si="0"/>
        <v/>
      </c>
      <c r="H6" s="16" t="str">
        <f t="shared" si="1"/>
        <v/>
      </c>
      <c r="I6" s="17" t="str">
        <f t="shared" si="2"/>
        <v/>
      </c>
      <c r="J6" s="13" t="str">
        <f t="shared" si="3"/>
        <v/>
      </c>
    </row>
    <row r="7" spans="1:10" x14ac:dyDescent="0.25">
      <c r="A7" s="16">
        <v>6</v>
      </c>
      <c r="B7" s="18" t="str">
        <f>IF(Doutorado!B7=0,"",Doutorado!B7)</f>
        <v/>
      </c>
      <c r="C7" s="22"/>
      <c r="D7" s="21"/>
      <c r="E7" s="15" t="str">
        <f>IF(B7="","",Pontuação!AN9)</f>
        <v/>
      </c>
      <c r="F7" s="22"/>
      <c r="G7" s="15" t="str">
        <f t="shared" si="0"/>
        <v/>
      </c>
      <c r="H7" s="16" t="str">
        <f t="shared" si="1"/>
        <v/>
      </c>
      <c r="I7" s="17" t="str">
        <f t="shared" si="2"/>
        <v/>
      </c>
      <c r="J7" s="13" t="str">
        <f t="shared" si="3"/>
        <v/>
      </c>
    </row>
    <row r="8" spans="1:10" x14ac:dyDescent="0.25">
      <c r="A8" s="19">
        <v>7</v>
      </c>
      <c r="B8" s="18" t="str">
        <f>IF(Doutorado!B8=0,"",Doutorado!B8)</f>
        <v/>
      </c>
      <c r="C8" s="22"/>
      <c r="D8" s="21"/>
      <c r="E8" s="15" t="str">
        <f>IF(B8="","",Pontuação!AN10)</f>
        <v/>
      </c>
      <c r="F8" s="22"/>
      <c r="G8" s="15" t="str">
        <f t="shared" si="0"/>
        <v/>
      </c>
      <c r="H8" s="16" t="str">
        <f t="shared" si="1"/>
        <v/>
      </c>
      <c r="I8" s="17" t="str">
        <f t="shared" si="2"/>
        <v/>
      </c>
      <c r="J8" s="13" t="str">
        <f t="shared" si="3"/>
        <v/>
      </c>
    </row>
    <row r="9" spans="1:10" x14ac:dyDescent="0.25">
      <c r="A9" s="19">
        <v>8</v>
      </c>
      <c r="B9" s="18" t="str">
        <f>IF(Doutorado!B9=0,"",Doutorado!B9)</f>
        <v/>
      </c>
      <c r="C9" s="22"/>
      <c r="D9" s="21"/>
      <c r="E9" s="15" t="str">
        <f>IF(B9="","",Pontuação!AN11)</f>
        <v/>
      </c>
      <c r="F9" s="22"/>
      <c r="G9" s="15" t="str">
        <f t="shared" si="0"/>
        <v/>
      </c>
      <c r="H9" s="16" t="str">
        <f t="shared" si="1"/>
        <v/>
      </c>
      <c r="I9" s="17" t="str">
        <f t="shared" si="2"/>
        <v/>
      </c>
      <c r="J9" s="13" t="str">
        <f t="shared" si="3"/>
        <v/>
      </c>
    </row>
    <row r="10" spans="1:10" x14ac:dyDescent="0.25">
      <c r="A10" s="19">
        <v>9</v>
      </c>
      <c r="B10" s="18" t="str">
        <f>IF(Doutorado!B10=0,"",Doutorado!B10)</f>
        <v/>
      </c>
      <c r="C10" s="22"/>
      <c r="D10" s="21"/>
      <c r="E10" s="15" t="str">
        <f>IF(B10="","",Pontuação!AN12)</f>
        <v/>
      </c>
      <c r="F10" s="22"/>
      <c r="G10" s="15" t="str">
        <f t="shared" si="0"/>
        <v/>
      </c>
      <c r="H10" s="16" t="str">
        <f t="shared" si="1"/>
        <v/>
      </c>
      <c r="I10" s="17" t="str">
        <f t="shared" si="2"/>
        <v/>
      </c>
      <c r="J10" s="13" t="str">
        <f t="shared" si="3"/>
        <v/>
      </c>
    </row>
    <row r="11" spans="1:10" x14ac:dyDescent="0.25">
      <c r="A11" s="19">
        <v>10</v>
      </c>
      <c r="B11" s="18" t="str">
        <f>IF(Doutorado!B11=0,"",Doutorado!B11)</f>
        <v/>
      </c>
      <c r="C11" s="22"/>
      <c r="D11" s="21"/>
      <c r="E11" s="15" t="str">
        <f>IF(B11="","",Pontuação!AN13)</f>
        <v/>
      </c>
      <c r="F11" s="22"/>
      <c r="G11" s="15" t="str">
        <f t="shared" si="0"/>
        <v/>
      </c>
      <c r="H11" s="16" t="str">
        <f t="shared" si="1"/>
        <v/>
      </c>
      <c r="I11" s="17" t="str">
        <f t="shared" si="2"/>
        <v/>
      </c>
      <c r="J11" s="13" t="str">
        <f t="shared" si="3"/>
        <v/>
      </c>
    </row>
    <row r="12" spans="1:10" x14ac:dyDescent="0.25">
      <c r="A12" s="19">
        <v>11</v>
      </c>
      <c r="B12" s="18" t="str">
        <f>IF(Doutorado!B12=0,"",Doutorado!B12)</f>
        <v/>
      </c>
      <c r="C12" s="22"/>
      <c r="D12" s="21"/>
      <c r="E12" s="15" t="str">
        <f>IF(B12="","",Pontuação!AN14)</f>
        <v/>
      </c>
      <c r="F12" s="22"/>
      <c r="G12" s="15" t="str">
        <f t="shared" si="0"/>
        <v/>
      </c>
      <c r="H12" s="16" t="str">
        <f t="shared" si="1"/>
        <v/>
      </c>
      <c r="I12" s="17" t="str">
        <f t="shared" si="2"/>
        <v/>
      </c>
      <c r="J12" s="13" t="str">
        <f t="shared" si="3"/>
        <v/>
      </c>
    </row>
    <row r="13" spans="1:10" x14ac:dyDescent="0.25">
      <c r="A13" s="19">
        <v>12</v>
      </c>
      <c r="B13" s="18" t="str">
        <f>IF(Doutorado!B13=0,"",Doutorado!B13)</f>
        <v/>
      </c>
      <c r="C13" s="22"/>
      <c r="D13" s="21"/>
      <c r="E13" s="15" t="str">
        <f>IF(B13="","",Pontuação!AN15)</f>
        <v/>
      </c>
      <c r="F13" s="22"/>
      <c r="G13" s="15" t="str">
        <f t="shared" si="0"/>
        <v/>
      </c>
      <c r="H13" s="16" t="str">
        <f t="shared" si="1"/>
        <v/>
      </c>
      <c r="I13" s="17" t="str">
        <f t="shared" si="2"/>
        <v/>
      </c>
      <c r="J13" s="13" t="str">
        <f t="shared" si="3"/>
        <v/>
      </c>
    </row>
    <row r="14" spans="1:10" x14ac:dyDescent="0.25">
      <c r="A14" s="19">
        <v>13</v>
      </c>
      <c r="B14" s="18" t="str">
        <f>IF(Doutorado!B14=0,"",Doutorado!B14)</f>
        <v/>
      </c>
      <c r="C14" s="22"/>
      <c r="D14" s="21"/>
      <c r="E14" s="15" t="str">
        <f>IF(B14="","",Pontuação!AN16)</f>
        <v/>
      </c>
      <c r="F14" s="22"/>
      <c r="G14" s="15" t="str">
        <f t="shared" si="0"/>
        <v/>
      </c>
      <c r="H14" s="16" t="str">
        <f t="shared" si="1"/>
        <v/>
      </c>
      <c r="I14" s="17" t="str">
        <f t="shared" si="2"/>
        <v/>
      </c>
      <c r="J14" s="13" t="str">
        <f t="shared" si="3"/>
        <v/>
      </c>
    </row>
    <row r="15" spans="1:10" x14ac:dyDescent="0.25">
      <c r="A15" s="19">
        <v>14</v>
      </c>
      <c r="B15" s="18" t="str">
        <f>IF(Doutorado!B15=0,"",Doutorado!B15)</f>
        <v/>
      </c>
      <c r="C15" s="22"/>
      <c r="D15" s="21"/>
      <c r="E15" s="15" t="str">
        <f>IF(B15="","",Pontuação!AN17)</f>
        <v/>
      </c>
      <c r="F15" s="22"/>
      <c r="G15" s="15" t="str">
        <f t="shared" si="0"/>
        <v/>
      </c>
      <c r="H15" s="16" t="str">
        <f t="shared" si="1"/>
        <v/>
      </c>
      <c r="I15" s="17" t="str">
        <f t="shared" si="2"/>
        <v/>
      </c>
      <c r="J15" s="13" t="str">
        <f t="shared" si="3"/>
        <v/>
      </c>
    </row>
    <row r="16" spans="1:10" x14ac:dyDescent="0.25">
      <c r="A16" s="19">
        <v>15</v>
      </c>
      <c r="B16" s="18" t="str">
        <f>IF(Doutorado!B16=0,"",Doutorado!B16)</f>
        <v/>
      </c>
      <c r="C16" s="22"/>
      <c r="D16" s="21"/>
      <c r="E16" s="15" t="str">
        <f>IF(B16="","",Pontuação!AN18)</f>
        <v/>
      </c>
      <c r="F16" s="22"/>
      <c r="G16" s="15" t="str">
        <f t="shared" si="0"/>
        <v/>
      </c>
      <c r="H16" s="16" t="str">
        <f t="shared" si="1"/>
        <v/>
      </c>
      <c r="I16" s="17" t="str">
        <f t="shared" si="2"/>
        <v/>
      </c>
      <c r="J16" s="13" t="str">
        <f t="shared" si="3"/>
        <v/>
      </c>
    </row>
    <row r="17" spans="1:10" x14ac:dyDescent="0.25">
      <c r="A17" s="19">
        <v>16</v>
      </c>
      <c r="B17" s="18" t="str">
        <f>IF(Doutorado!B17=0,"",Doutorado!B17)</f>
        <v/>
      </c>
      <c r="C17" s="22"/>
      <c r="D17" s="21"/>
      <c r="E17" s="15" t="str">
        <f>IF(B17="","",Pontuação!AN19)</f>
        <v/>
      </c>
      <c r="F17" s="22"/>
      <c r="G17" s="15" t="str">
        <f t="shared" si="0"/>
        <v/>
      </c>
      <c r="H17" s="16" t="str">
        <f t="shared" si="1"/>
        <v/>
      </c>
      <c r="I17" s="17" t="str">
        <f t="shared" si="2"/>
        <v/>
      </c>
      <c r="J17" s="13" t="str">
        <f t="shared" si="3"/>
        <v/>
      </c>
    </row>
    <row r="18" spans="1:10" x14ac:dyDescent="0.25">
      <c r="A18" s="19">
        <v>17</v>
      </c>
      <c r="B18" s="18" t="str">
        <f>IF(Doutorado!B18=0,"",Doutorado!B18)</f>
        <v/>
      </c>
      <c r="C18" s="22"/>
      <c r="D18" s="21"/>
      <c r="E18" s="15" t="str">
        <f>IF(B18="","",Pontuação!AN20)</f>
        <v/>
      </c>
      <c r="F18" s="22"/>
      <c r="G18" s="15" t="str">
        <f t="shared" si="0"/>
        <v/>
      </c>
      <c r="H18" s="16" t="str">
        <f t="shared" si="1"/>
        <v/>
      </c>
      <c r="I18" s="17" t="str">
        <f t="shared" si="2"/>
        <v/>
      </c>
      <c r="J18" s="13" t="str">
        <f t="shared" si="3"/>
        <v/>
      </c>
    </row>
    <row r="19" spans="1:10" x14ac:dyDescent="0.25">
      <c r="A19" s="19">
        <v>18</v>
      </c>
      <c r="B19" s="18" t="str">
        <f>IF(Doutorado!B19=0,"",Doutorado!B19)</f>
        <v/>
      </c>
      <c r="C19" s="22"/>
      <c r="D19" s="21"/>
      <c r="E19" s="15" t="str">
        <f>IF(B19="","",Pontuação!AN21)</f>
        <v/>
      </c>
      <c r="F19" s="22"/>
      <c r="G19" s="15" t="str">
        <f t="shared" si="0"/>
        <v/>
      </c>
      <c r="H19" s="16" t="str">
        <f t="shared" si="1"/>
        <v/>
      </c>
      <c r="I19" s="17" t="str">
        <f t="shared" si="2"/>
        <v/>
      </c>
      <c r="J19" s="13" t="str">
        <f t="shared" si="3"/>
        <v/>
      </c>
    </row>
    <row r="20" spans="1:10" x14ac:dyDescent="0.25">
      <c r="A20" s="19">
        <v>19</v>
      </c>
      <c r="B20" s="18" t="str">
        <f>IF(Doutorado!B20=0,"",Doutorado!B20)</f>
        <v/>
      </c>
      <c r="C20" s="22"/>
      <c r="D20" s="21"/>
      <c r="E20" s="15" t="str">
        <f>IF(B20="","",Pontuação!AN22)</f>
        <v/>
      </c>
      <c r="F20" s="22"/>
      <c r="G20" s="15" t="str">
        <f t="shared" si="0"/>
        <v/>
      </c>
      <c r="H20" s="16" t="str">
        <f t="shared" si="1"/>
        <v/>
      </c>
      <c r="I20" s="17" t="str">
        <f t="shared" si="2"/>
        <v/>
      </c>
      <c r="J20" s="13" t="str">
        <f t="shared" si="3"/>
        <v/>
      </c>
    </row>
    <row r="21" spans="1:10" x14ac:dyDescent="0.25">
      <c r="A21" s="19">
        <v>20</v>
      </c>
      <c r="B21" s="18" t="str">
        <f>IF(Doutorado!B21=0,"",Doutorado!B21)</f>
        <v/>
      </c>
      <c r="C21" s="22"/>
      <c r="D21" s="21"/>
      <c r="E21" s="15" t="str">
        <f>IF(B21="","",Pontuação!AN23)</f>
        <v/>
      </c>
      <c r="F21" s="22"/>
      <c r="G21" s="15" t="str">
        <f t="shared" si="0"/>
        <v/>
      </c>
      <c r="H21" s="16" t="str">
        <f t="shared" si="1"/>
        <v/>
      </c>
      <c r="I21" s="17" t="str">
        <f t="shared" si="2"/>
        <v/>
      </c>
      <c r="J21" s="13" t="str">
        <f t="shared" si="3"/>
        <v/>
      </c>
    </row>
    <row r="22" spans="1:10" x14ac:dyDescent="0.25">
      <c r="A22" s="19">
        <v>21</v>
      </c>
      <c r="B22" s="18" t="str">
        <f>IF(Doutorado!B22=0,"",Doutorado!B22)</f>
        <v/>
      </c>
      <c r="C22" s="22"/>
      <c r="D22" s="21"/>
      <c r="E22" s="15" t="str">
        <f>IF(B22="","",Pontuação!AN24)</f>
        <v/>
      </c>
      <c r="F22" s="22"/>
      <c r="G22" s="15" t="str">
        <f t="shared" si="0"/>
        <v/>
      </c>
      <c r="H22" s="16" t="str">
        <f t="shared" si="1"/>
        <v/>
      </c>
      <c r="I22" s="17" t="str">
        <f t="shared" si="2"/>
        <v/>
      </c>
      <c r="J22" s="13" t="str">
        <f t="shared" si="3"/>
        <v/>
      </c>
    </row>
    <row r="23" spans="1:10" x14ac:dyDescent="0.25">
      <c r="A23" s="19">
        <v>22</v>
      </c>
      <c r="B23" s="18" t="str">
        <f>IF(Doutorado!B23=0,"",Doutorado!B23)</f>
        <v/>
      </c>
      <c r="C23" s="22"/>
      <c r="D23" s="21"/>
      <c r="E23" s="15" t="str">
        <f>IF(B23="","",Pontuação!AN25)</f>
        <v/>
      </c>
      <c r="F23" s="22"/>
      <c r="G23" s="15" t="str">
        <f t="shared" si="0"/>
        <v/>
      </c>
      <c r="H23" s="16" t="str">
        <f t="shared" si="1"/>
        <v/>
      </c>
      <c r="I23" s="17" t="str">
        <f t="shared" si="2"/>
        <v/>
      </c>
      <c r="J23" s="13" t="str">
        <f t="shared" si="3"/>
        <v/>
      </c>
    </row>
    <row r="24" spans="1:10" x14ac:dyDescent="0.25">
      <c r="A24" s="19">
        <v>23</v>
      </c>
      <c r="B24" s="18" t="str">
        <f>IF(Doutorado!B24=0,"",Doutorado!B24)</f>
        <v/>
      </c>
      <c r="C24" s="22"/>
      <c r="D24" s="21"/>
      <c r="E24" s="15" t="str">
        <f>IF(B24="","",Pontuação!AN26)</f>
        <v/>
      </c>
      <c r="F24" s="22"/>
      <c r="G24" s="15" t="str">
        <f t="shared" si="0"/>
        <v/>
      </c>
      <c r="H24" s="16" t="str">
        <f t="shared" si="1"/>
        <v/>
      </c>
      <c r="I24" s="17" t="str">
        <f t="shared" si="2"/>
        <v/>
      </c>
      <c r="J24" s="13" t="str">
        <f t="shared" si="3"/>
        <v/>
      </c>
    </row>
    <row r="25" spans="1:10" x14ac:dyDescent="0.25">
      <c r="A25" s="19">
        <v>24</v>
      </c>
      <c r="B25" s="18" t="str">
        <f>IF(Doutorado!B25=0,"",Doutorado!B25)</f>
        <v/>
      </c>
      <c r="C25" s="22"/>
      <c r="D25" s="21"/>
      <c r="E25" s="15" t="str">
        <f>IF(B25="","",Pontuação!AN27)</f>
        <v/>
      </c>
      <c r="F25" s="22"/>
      <c r="G25" s="15" t="str">
        <f t="shared" si="0"/>
        <v/>
      </c>
      <c r="H25" s="16" t="str">
        <f t="shared" si="1"/>
        <v/>
      </c>
      <c r="I25" s="17" t="str">
        <f t="shared" si="2"/>
        <v/>
      </c>
      <c r="J25" s="13" t="str">
        <f t="shared" si="3"/>
        <v/>
      </c>
    </row>
    <row r="26" spans="1:10" x14ac:dyDescent="0.25">
      <c r="A26" s="19">
        <v>25</v>
      </c>
      <c r="B26" s="18" t="str">
        <f>IF(Doutorado!B26=0,"",Doutorado!B26)</f>
        <v/>
      </c>
      <c r="C26" s="22"/>
      <c r="D26" s="21"/>
      <c r="E26" s="15" t="str">
        <f>IF(B26="","",Pontuação!AN28)</f>
        <v/>
      </c>
      <c r="F26" s="22"/>
      <c r="G26" s="15" t="str">
        <f t="shared" si="0"/>
        <v/>
      </c>
      <c r="H26" s="16" t="str">
        <f t="shared" si="1"/>
        <v/>
      </c>
      <c r="I26" s="17" t="str">
        <f t="shared" si="2"/>
        <v/>
      </c>
      <c r="J26" s="13" t="str">
        <f t="shared" si="3"/>
        <v/>
      </c>
    </row>
    <row r="27" spans="1:10" x14ac:dyDescent="0.25">
      <c r="A27" s="19">
        <v>26</v>
      </c>
      <c r="B27" s="18" t="str">
        <f>IF(Doutorado!B27=0,"",Doutorado!B27)</f>
        <v/>
      </c>
      <c r="C27" s="22"/>
      <c r="D27" s="21"/>
      <c r="E27" s="15" t="str">
        <f>IF(B27="","",Pontuação!AN29)</f>
        <v/>
      </c>
      <c r="F27" s="22"/>
      <c r="G27" s="15" t="str">
        <f t="shared" si="0"/>
        <v/>
      </c>
      <c r="H27" s="16" t="str">
        <f t="shared" si="1"/>
        <v/>
      </c>
      <c r="I27" s="17" t="str">
        <f t="shared" si="2"/>
        <v/>
      </c>
      <c r="J27" s="13" t="str">
        <f t="shared" si="3"/>
        <v/>
      </c>
    </row>
    <row r="28" spans="1:10" x14ac:dyDescent="0.25">
      <c r="A28" s="19">
        <v>27</v>
      </c>
      <c r="B28" s="18" t="str">
        <f>IF(Doutorado!B28=0,"",Doutorado!B28)</f>
        <v/>
      </c>
      <c r="C28" s="22"/>
      <c r="D28" s="21"/>
      <c r="E28" s="15" t="str">
        <f>IF(B28="","",Pontuação!AN30)</f>
        <v/>
      </c>
      <c r="F28" s="22"/>
      <c r="G28" s="15" t="str">
        <f t="shared" si="0"/>
        <v/>
      </c>
      <c r="H28" s="16" t="str">
        <f t="shared" si="1"/>
        <v/>
      </c>
      <c r="I28" s="17" t="str">
        <f t="shared" si="2"/>
        <v/>
      </c>
      <c r="J28" s="13" t="str">
        <f t="shared" si="3"/>
        <v/>
      </c>
    </row>
    <row r="29" spans="1:10" x14ac:dyDescent="0.25">
      <c r="A29" s="19">
        <v>28</v>
      </c>
      <c r="B29" s="18" t="str">
        <f>IF(Doutorado!B29=0,"",Doutorado!B29)</f>
        <v/>
      </c>
      <c r="C29" s="22"/>
      <c r="D29" s="21"/>
      <c r="E29" s="15" t="str">
        <f>IF(B29="","",Pontuação!AN31)</f>
        <v/>
      </c>
      <c r="F29" s="22"/>
      <c r="G29" s="15" t="str">
        <f t="shared" si="0"/>
        <v/>
      </c>
      <c r="H29" s="16" t="str">
        <f t="shared" si="1"/>
        <v/>
      </c>
      <c r="I29" s="17" t="str">
        <f t="shared" si="2"/>
        <v/>
      </c>
      <c r="J29" s="13" t="str">
        <f t="shared" si="3"/>
        <v/>
      </c>
    </row>
    <row r="30" spans="1:10" x14ac:dyDescent="0.25">
      <c r="A30" s="19">
        <v>29</v>
      </c>
      <c r="B30" s="18" t="str">
        <f>IF(Doutorado!B30=0,"",Doutorado!B30)</f>
        <v/>
      </c>
      <c r="C30" s="22"/>
      <c r="D30" s="21"/>
      <c r="E30" s="15" t="str">
        <f>IF(B30="","",Pontuação!AN32)</f>
        <v/>
      </c>
      <c r="F30" s="22"/>
      <c r="G30" s="15" t="str">
        <f t="shared" si="0"/>
        <v/>
      </c>
      <c r="H30" s="16" t="str">
        <f t="shared" si="1"/>
        <v/>
      </c>
      <c r="I30" s="17" t="str">
        <f t="shared" si="2"/>
        <v/>
      </c>
      <c r="J30" s="13" t="str">
        <f t="shared" si="3"/>
        <v/>
      </c>
    </row>
    <row r="31" spans="1:10" x14ac:dyDescent="0.25">
      <c r="A31" s="19">
        <v>30</v>
      </c>
      <c r="B31" s="18" t="str">
        <f>IF(Doutorado!B31=0,"",Doutorado!B31)</f>
        <v/>
      </c>
      <c r="C31" s="22"/>
      <c r="D31" s="21"/>
      <c r="E31" s="15" t="str">
        <f>IF(B31="","",Pontuação!AN33)</f>
        <v/>
      </c>
      <c r="F31" s="22"/>
      <c r="G31" s="15" t="str">
        <f t="shared" si="0"/>
        <v/>
      </c>
      <c r="H31" s="16" t="str">
        <f t="shared" si="1"/>
        <v/>
      </c>
      <c r="I31" s="17" t="str">
        <f t="shared" si="2"/>
        <v/>
      </c>
      <c r="J31" s="13" t="str">
        <f t="shared" si="3"/>
        <v/>
      </c>
    </row>
  </sheetData>
  <sheetProtection sheet="1" objects="1" scenarios="1" selectLockedCells="1"/>
  <phoneticPr fontId="0" type="noConversion"/>
  <conditionalFormatting sqref="H2:H31">
    <cfRule type="cellIs" dxfId="6" priority="23" operator="equal">
      <formula>"REPROVADO"</formula>
    </cfRule>
    <cfRule type="cellIs" dxfId="5" priority="24" operator="equal">
      <formula>"APROVADO"</formula>
    </cfRule>
  </conditionalFormatting>
  <conditionalFormatting sqref="D2:D31">
    <cfRule type="cellIs" dxfId="4" priority="21" operator="equal">
      <formula>"REPROVADO"</formula>
    </cfRule>
    <cfRule type="cellIs" dxfId="3" priority="22" operator="equal">
      <formula>"APROVADO"</formula>
    </cfRule>
  </conditionalFormatting>
  <conditionalFormatting sqref="C2:C31">
    <cfRule type="containsBlanks" dxfId="2" priority="7">
      <formula>LEN(TRIM(C2))=0</formula>
    </cfRule>
    <cfRule type="cellIs" dxfId="1" priority="14" operator="lessThan">
      <formula>5</formula>
    </cfRule>
    <cfRule type="cellIs" dxfId="0" priority="15" operator="greaterThanOrEqual">
      <formula>5</formula>
    </cfRule>
  </conditionalFormatting>
  <conditionalFormatting sqref="G2:G3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{60B78427-F031-4CAD-A8C9-65D5544E8143}</x14:id>
        </ext>
      </extLst>
    </cfRule>
  </conditionalFormatting>
  <conditionalFormatting sqref="G2:G3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{DA1446DC-8FBA-4294-9E5D-DA01369396F9}</x14:id>
        </ext>
      </extLst>
    </cfRule>
  </conditionalFormatting>
  <conditionalFormatting sqref="E2:F3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{6EB5F371-AEBA-4F26-A57A-0144E5B49ADC}</x14:id>
        </ext>
      </extLst>
    </cfRule>
  </conditionalFormatting>
  <dataValidations count="1">
    <dataValidation type="list" allowBlank="1" showInputMessage="1" showErrorMessage="1" sqref="D2:D31">
      <formula1>"APROVADO,REPROVADO"</formula1>
    </dataValidation>
  </dataValidations>
  <printOptions horizontalCentered="1" verticalCentered="1"/>
  <pageMargins left="0" right="0" top="0.98425196850393704" bottom="0" header="0" footer="0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78427-F031-4CAD-A8C9-65D5544E81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G2:G31</xm:sqref>
        </x14:conditionalFormatting>
        <x14:conditionalFormatting xmlns:xm="http://schemas.microsoft.com/office/excel/2006/main">
          <x14:cfRule type="dataBar" id="{DA1446DC-8FBA-4294-9E5D-DA01369396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G2:G31</xm:sqref>
        </x14:conditionalFormatting>
        <x14:conditionalFormatting xmlns:xm="http://schemas.microsoft.com/office/excel/2006/main">
          <x14:cfRule type="dataBar" id="{6EB5F371-AEBA-4F26-A57A-0144E5B49A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E2:F31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Doutorado</vt:lpstr>
      <vt:lpstr>Pontuação</vt:lpstr>
      <vt:lpstr>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Multiusuário</dc:creator>
  <cp:lastModifiedBy>Multiusuário</cp:lastModifiedBy>
  <cp:lastPrinted>2019-11-08T16:19:18Z</cp:lastPrinted>
  <dcterms:created xsi:type="dcterms:W3CDTF">2017-11-14T20:09:43Z</dcterms:created>
  <dcterms:modified xsi:type="dcterms:W3CDTF">2019-11-19T10:49:46Z</dcterms:modified>
</cp:coreProperties>
</file>